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7320" windowHeight="13640"/>
  </bookViews>
  <sheets>
    <sheet name="Ark1" sheetId="1" r:id="rId1"/>
    <sheet name="Ark2" sheetId="2" r:id="rId2"/>
    <sheet name="Ark3" sheetId="3" r:id="rId3"/>
  </sheets>
  <externalReferences>
    <externalReference r:id="rId4"/>
    <externalReference r:id="rId5"/>
  </externalReferences>
  <definedNames>
    <definedName name="Budget">[1]Budget!$B$4:$Z$23</definedName>
    <definedName name="revision">[2]Budget!$B$4:$Z$23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9" i="1" l="1"/>
  <c r="E78" i="1"/>
  <c r="E80" i="1"/>
  <c r="E82" i="1"/>
  <c r="E88" i="1"/>
  <c r="E89" i="1"/>
  <c r="E92" i="1"/>
  <c r="G90" i="1"/>
  <c r="G86" i="1"/>
  <c r="G92" i="1"/>
  <c r="K55" i="1"/>
  <c r="K61" i="1"/>
  <c r="E55" i="1"/>
  <c r="E61" i="1"/>
  <c r="G20" i="1"/>
  <c r="C30" i="1"/>
  <c r="G30" i="1"/>
  <c r="G55" i="1"/>
  <c r="C55" i="1"/>
  <c r="F30" i="1"/>
  <c r="F20" i="1"/>
  <c r="F18" i="1"/>
  <c r="F12" i="1"/>
  <c r="F11" i="1"/>
  <c r="F10" i="1"/>
  <c r="F9" i="1"/>
  <c r="F8" i="1"/>
  <c r="C104" i="1"/>
  <c r="E120" i="1"/>
</calcChain>
</file>

<file path=xl/sharedStrings.xml><?xml version="1.0" encoding="utf-8"?>
<sst xmlns="http://schemas.openxmlformats.org/spreadsheetml/2006/main" count="152" uniqueCount="145">
  <si>
    <t>Konto</t>
  </si>
  <si>
    <t>Beskrivelse</t>
  </si>
  <si>
    <t>Kontingent under 25 år</t>
  </si>
  <si>
    <t>Kontingent    over 25 år</t>
  </si>
  <si>
    <t>Seniorskolegebyr</t>
  </si>
  <si>
    <t>Medlemsbetaling i alt</t>
  </si>
  <si>
    <t>Driftstilskud LTK</t>
  </si>
  <si>
    <t>Udlejning af huset</t>
  </si>
  <si>
    <t>Salgsindtægter</t>
  </si>
  <si>
    <t>INDTÆGTER i alt</t>
  </si>
  <si>
    <t/>
  </si>
  <si>
    <t>Rengøring</t>
  </si>
  <si>
    <t>Husets drift</t>
  </si>
  <si>
    <t>22xx</t>
  </si>
  <si>
    <t>Udgifter vedr. ejendom i alt</t>
  </si>
  <si>
    <t>Generalforsamling</t>
  </si>
  <si>
    <t>Kontorartikler</t>
  </si>
  <si>
    <t>Internet adgang</t>
  </si>
  <si>
    <t>Øvrige</t>
  </si>
  <si>
    <t>Hjemmeside</t>
  </si>
  <si>
    <t>Kontingenter, Dansk Sejlunion</t>
  </si>
  <si>
    <t>Kontingenter, DYK</t>
  </si>
  <si>
    <t>Kontingenter, Øvrige</t>
  </si>
  <si>
    <t>MedlemsKontoret.dk + Opkræv</t>
  </si>
  <si>
    <t>30xx</t>
  </si>
  <si>
    <t>Administration i alt</t>
  </si>
  <si>
    <t>Bådaktivitet</t>
  </si>
  <si>
    <t>Materialer og vedligehold</t>
  </si>
  <si>
    <t>Forsikringer</t>
  </si>
  <si>
    <t>Øvrige bådudgifter</t>
  </si>
  <si>
    <t>Leder kurser</t>
  </si>
  <si>
    <t>Havneleje og kran</t>
  </si>
  <si>
    <t>40xx</t>
  </si>
  <si>
    <t>Bådaktivitet i alt</t>
  </si>
  <si>
    <t>Kapsejlads udgifter</t>
  </si>
  <si>
    <t>Aftenmatch præmier</t>
  </si>
  <si>
    <t>Kapsejlads deltagergebyr</t>
  </si>
  <si>
    <t>45xx</t>
  </si>
  <si>
    <t>Kapsejlads i alt</t>
  </si>
  <si>
    <t>Aktivitets udvalg indtægt</t>
  </si>
  <si>
    <t>Aktivitets udvalg udgifter</t>
  </si>
  <si>
    <t>50xx</t>
  </si>
  <si>
    <t>Aktivitetsudvalg i alt</t>
  </si>
  <si>
    <t>Jollehavn drift</t>
  </si>
  <si>
    <t>Renter</t>
  </si>
  <si>
    <t>Gebyrer diverse</t>
  </si>
  <si>
    <t>72xx</t>
  </si>
  <si>
    <t>Ekstraordinære poster</t>
  </si>
  <si>
    <t>UDGIFTER i alt</t>
  </si>
  <si>
    <t>AKTIVER</t>
  </si>
  <si>
    <t>Kasse</t>
  </si>
  <si>
    <t>DB 831 PBS kontingenter</t>
  </si>
  <si>
    <t>DB 726 Drift</t>
  </si>
  <si>
    <t>DB 767 Toprente</t>
  </si>
  <si>
    <t>DB 263 MobilePay</t>
  </si>
  <si>
    <t>AKTIVER I ALT</t>
  </si>
  <si>
    <t>PASSIVER</t>
  </si>
  <si>
    <t>Egenkapital</t>
  </si>
  <si>
    <t>Fond til egenforsikring af både</t>
  </si>
  <si>
    <t>Fondsmidler</t>
  </si>
  <si>
    <t>Juniorlegat fondsmidler</t>
  </si>
  <si>
    <t>Pizza-legatat</t>
  </si>
  <si>
    <t>PASSIVER I ALT</t>
  </si>
  <si>
    <t>kr</t>
  </si>
  <si>
    <t>Forbrug til nedsættelse af junior kont.</t>
  </si>
  <si>
    <t>Tilført fra Paula og Axel Nissens legat</t>
  </si>
  <si>
    <t>Saldo 31. dec. 2016</t>
  </si>
  <si>
    <t>Der er ikke trukket på pizzalegatet i 2016</t>
  </si>
  <si>
    <t>Beretning og regnskab godkendt af bestyrelsen den 8. februar 2017</t>
  </si>
  <si>
    <t>Jens Stephensen</t>
  </si>
  <si>
    <t>Formand</t>
  </si>
  <si>
    <t>Thomas Thue</t>
  </si>
  <si>
    <t>Næstformand</t>
  </si>
  <si>
    <t>Thorkil Riising</t>
  </si>
  <si>
    <t>Kasserer</t>
  </si>
  <si>
    <t xml:space="preserve">Stig Gregersen </t>
  </si>
  <si>
    <t>Kapsejladsleder</t>
  </si>
  <si>
    <t>Anton Wester</t>
  </si>
  <si>
    <t>Seniorskoleleder</t>
  </si>
  <si>
    <t>Jens Stage Petersen</t>
  </si>
  <si>
    <t>Juniorudvalg/Sekretær</t>
  </si>
  <si>
    <t>Jørgen Ring</t>
  </si>
  <si>
    <t>Juniorleder</t>
  </si>
  <si>
    <t>Revisionspåtegning</t>
  </si>
  <si>
    <t>Vi har revideret det af ledelsen aflagte regnskab for 2016</t>
  </si>
  <si>
    <t>Den udførte revision</t>
  </si>
  <si>
    <t>Revisionen er udført i overensstemmelse med almindeligt anderkendte revisionsprincipper</t>
  </si>
  <si>
    <t>og har omfattet de revisionshandlinger, som vi har anset for nødvendige</t>
  </si>
  <si>
    <t>Konklusion</t>
  </si>
  <si>
    <t>Det er vores opfattelse, at årsregnskabet er aflagt i overensstemmelse med lovgivningen</t>
  </si>
  <si>
    <t>aktiver og passiver, økonomiske stilling samt resultat.</t>
  </si>
  <si>
    <t>Taarbæk den        februar 2017</t>
  </si>
  <si>
    <t xml:space="preserve">Alice Timmermann </t>
  </si>
  <si>
    <t>John Menå</t>
  </si>
  <si>
    <t>og vedtægternes krav til regnskabsaflæggelse, og at der gives et retvisende billede af klubbens</t>
  </si>
  <si>
    <t>Bådfond</t>
  </si>
  <si>
    <t>De på generalforsamlingen i 2016 valgte revisorer</t>
  </si>
  <si>
    <t xml:space="preserve">  Budget</t>
  </si>
  <si>
    <t xml:space="preserve">   Diff   </t>
  </si>
  <si>
    <t>2017 Budget</t>
  </si>
  <si>
    <t>Overskud før ekstraordinære poster</t>
  </si>
  <si>
    <t>Ekstraordinære indtægter</t>
  </si>
  <si>
    <t>Ekstraordinære udgifter</t>
  </si>
  <si>
    <t>Start 2016</t>
  </si>
  <si>
    <t>Juniorlegat saldo 31. dec. 2015</t>
  </si>
  <si>
    <t>Fra Lyngby Taarbæk kommune er der i 2016 modtaget tilskud på i alt 77.893,33 kr.</t>
  </si>
  <si>
    <t xml:space="preserve">Heraf er 4.917,00 kr. brugt til deltagelse i WM for ynglinge. </t>
  </si>
  <si>
    <t>Fra Paula og Axel Nissen fond er der modtaget 48.000,00 kr.</t>
  </si>
  <si>
    <t>Heraf er 26.000,00 kr. reserveret til fremtidig nedsættelse af juniorkontingentet</t>
  </si>
  <si>
    <t>Med sigte primært på de lidt ældre juniorer overvejer klubben at anskaffe en J70 båd.</t>
  </si>
  <si>
    <t>Båden er forholdsvis dyr, og umiddelsbart har klubben ikke råd.</t>
  </si>
  <si>
    <t>Fonds-tilskud juniorer</t>
  </si>
  <si>
    <t>Note</t>
  </si>
  <si>
    <t>Udgifter til træner u. 25 år</t>
  </si>
  <si>
    <t>Bevæg. i år</t>
  </si>
  <si>
    <t>Kapitalkonto</t>
  </si>
  <si>
    <t>Hensættelser</t>
  </si>
  <si>
    <t>Note 3.    Udvikling i legaterne</t>
  </si>
  <si>
    <t>Note 2.    Bådfond</t>
  </si>
  <si>
    <t>Note 1.   Tilskud</t>
  </si>
  <si>
    <t>Taarbæk Sejlklub har en driftsaftale med Lyngby-Taarbæk Komme og tilskud anvendes således:</t>
  </si>
  <si>
    <t xml:space="preserve">Rengøring </t>
  </si>
  <si>
    <t>I alt</t>
  </si>
  <si>
    <t>Som en start er der derfor overført 100.000 kr. fra kapitalkontoen til den nye bådfond.</t>
  </si>
  <si>
    <t>Året</t>
  </si>
  <si>
    <t>Finansielle udgifter i alt</t>
  </si>
  <si>
    <t>% af budget</t>
  </si>
  <si>
    <t>Forudbetalte udgifter</t>
  </si>
  <si>
    <t>Materielle anlægsaktiver</t>
  </si>
  <si>
    <t>Årets resultat</t>
  </si>
  <si>
    <t>Skyldige omkostninger</t>
  </si>
  <si>
    <t>De resterende 22.000,00 kr. er overført til driften som en ekstraordinær indtægt og indgår dermed i årets overskud,</t>
  </si>
  <si>
    <t>der via kapitalkontoen ender i bådfonden.</t>
  </si>
  <si>
    <t>Hensatte forpligtelser omfatter bindende aftaler indgået i 2016 om levering af nye sejl, der først leveres i 2017</t>
  </si>
  <si>
    <t>Note 4.   Hensættelser</t>
  </si>
  <si>
    <t>NOTER TIL REGNSKABET</t>
  </si>
  <si>
    <t>31.12.2016</t>
  </si>
  <si>
    <t>Kapitalkonto i alt</t>
  </si>
  <si>
    <t>EGENKAPITAL I ALT</t>
  </si>
  <si>
    <t>FONDSMIDLER I ALT</t>
  </si>
  <si>
    <t>GÆLD I ALT</t>
  </si>
  <si>
    <t>Årets resultat (Overskud)</t>
  </si>
  <si>
    <t xml:space="preserve">           Torsten Rasmussen </t>
  </si>
  <si>
    <t xml:space="preserve">         Bådansvarlig</t>
  </si>
  <si>
    <t xml:space="preserve">Regnskab for Taarbæk Sejlklub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</si>
</sst>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49" fontId="3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4" fontId="4" fillId="0" borderId="0" xfId="0" applyNumberFormat="1" applyFont="1" applyFill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/>
    <xf numFmtId="9" fontId="0" fillId="0" borderId="0" xfId="2" applyFont="1"/>
    <xf numFmtId="14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0" fontId="0" fillId="0" borderId="0" xfId="0" applyFont="1"/>
    <xf numFmtId="49" fontId="6" fillId="0" borderId="0" xfId="0" applyNumberFormat="1" applyFont="1" applyAlignment="1">
      <alignment horizontal="left" vertical="center"/>
    </xf>
    <xf numFmtId="164" fontId="0" fillId="0" borderId="0" xfId="0" applyNumberFormat="1"/>
    <xf numFmtId="3" fontId="3" fillId="0" borderId="0" xfId="0" applyNumberFormat="1" applyFont="1" applyAlignment="1">
      <alignment wrapText="1"/>
    </xf>
    <xf numFmtId="0" fontId="4" fillId="0" borderId="0" xfId="0" applyFont="1"/>
    <xf numFmtId="3" fontId="4" fillId="0" borderId="0" xfId="0" applyNumberFormat="1" applyFont="1"/>
    <xf numFmtId="164" fontId="4" fillId="0" borderId="2" xfId="1" applyFont="1" applyBorder="1"/>
    <xf numFmtId="0" fontId="4" fillId="0" borderId="0" xfId="0" applyFont="1" applyBorder="1"/>
    <xf numFmtId="3" fontId="3" fillId="0" borderId="0" xfId="0" applyNumberFormat="1" applyFont="1" applyAlignment="1">
      <alignment horizontal="right" wrapText="1"/>
    </xf>
    <xf numFmtId="4" fontId="4" fillId="0" borderId="0" xfId="0" applyNumberFormat="1" applyFont="1"/>
    <xf numFmtId="0" fontId="3" fillId="0" borderId="0" xfId="0" applyFont="1"/>
    <xf numFmtId="4" fontId="9" fillId="0" borderId="0" xfId="0" applyNumberFormat="1" applyFont="1"/>
    <xf numFmtId="164" fontId="4" fillId="0" borderId="0" xfId="1" applyFont="1" applyAlignment="1">
      <alignment horizontal="right" wrapText="1"/>
    </xf>
    <xf numFmtId="164" fontId="4" fillId="0" borderId="0" xfId="1" applyFont="1" applyAlignment="1">
      <alignment wrapText="1"/>
    </xf>
    <xf numFmtId="4" fontId="0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/>
    <xf numFmtId="49" fontId="5" fillId="0" borderId="0" xfId="0" applyNumberFormat="1" applyFont="1" applyBorder="1" applyAlignment="1">
      <alignment wrapText="1"/>
    </xf>
    <xf numFmtId="0" fontId="4" fillId="0" borderId="10" xfId="0" applyFont="1" applyBorder="1"/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4" fontId="4" fillId="0" borderId="0" xfId="0" applyNumberFormat="1" applyFont="1" applyBorder="1" applyAlignment="1">
      <alignment horizontal="right" wrapText="1"/>
    </xf>
    <xf numFmtId="164" fontId="4" fillId="0" borderId="0" xfId="1" applyFont="1" applyBorder="1"/>
    <xf numFmtId="3" fontId="4" fillId="0" borderId="0" xfId="0" applyNumberFormat="1" applyFont="1" applyBorder="1"/>
    <xf numFmtId="49" fontId="11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horizontal="center" wrapText="1"/>
    </xf>
    <xf numFmtId="1" fontId="12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 wrapText="1"/>
    </xf>
    <xf numFmtId="49" fontId="5" fillId="0" borderId="10" xfId="0" applyNumberFormat="1" applyFont="1" applyBorder="1" applyAlignment="1">
      <alignment wrapText="1"/>
    </xf>
    <xf numFmtId="0" fontId="13" fillId="0" borderId="10" xfId="0" applyFont="1" applyBorder="1"/>
    <xf numFmtId="3" fontId="5" fillId="0" borderId="10" xfId="0" applyNumberFormat="1" applyFont="1" applyBorder="1" applyAlignment="1">
      <alignment horizontal="right" wrapText="1"/>
    </xf>
    <xf numFmtId="0" fontId="13" fillId="0" borderId="0" xfId="0" applyFont="1"/>
    <xf numFmtId="49" fontId="5" fillId="0" borderId="10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2" xfId="0" applyFont="1" applyBorder="1"/>
    <xf numFmtId="0" fontId="3" fillId="0" borderId="2" xfId="0" applyFont="1" applyBorder="1"/>
    <xf numFmtId="49" fontId="0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left" wrapText="1"/>
    </xf>
    <xf numFmtId="1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0" fillId="0" borderId="0" xfId="0" applyBorder="1"/>
    <xf numFmtId="49" fontId="2" fillId="0" borderId="0" xfId="0" applyNumberFormat="1" applyFont="1" applyBorder="1" applyAlignment="1">
      <alignment wrapText="1"/>
    </xf>
    <xf numFmtId="0" fontId="2" fillId="0" borderId="0" xfId="0" applyFont="1" applyBorder="1"/>
    <xf numFmtId="49" fontId="2" fillId="0" borderId="10" xfId="0" applyNumberFormat="1" applyFont="1" applyBorder="1" applyAlignment="1">
      <alignment wrapText="1"/>
    </xf>
    <xf numFmtId="0" fontId="2" fillId="0" borderId="10" xfId="0" applyFont="1" applyBorder="1"/>
    <xf numFmtId="0" fontId="0" fillId="0" borderId="2" xfId="0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5" xfId="0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0" fontId="0" fillId="0" borderId="3" xfId="0" applyFont="1" applyBorder="1"/>
    <xf numFmtId="0" fontId="0" fillId="0" borderId="4" xfId="0" applyBorder="1"/>
    <xf numFmtId="0" fontId="0" fillId="0" borderId="9" xfId="0" applyBorder="1"/>
    <xf numFmtId="49" fontId="5" fillId="0" borderId="4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164" fontId="3" fillId="0" borderId="0" xfId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center" wrapText="1"/>
    </xf>
    <xf numFmtId="9" fontId="4" fillId="0" borderId="0" xfId="2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9" fontId="13" fillId="0" borderId="10" xfId="2" applyFont="1" applyBorder="1" applyAlignment="1">
      <alignment horizontal="center" vertical="center"/>
    </xf>
    <xf numFmtId="3" fontId="2" fillId="0" borderId="11" xfId="0" applyNumberFormat="1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3" fontId="4" fillId="0" borderId="8" xfId="0" applyNumberFormat="1" applyFont="1" applyBorder="1" applyAlignment="1"/>
    <xf numFmtId="1" fontId="10" fillId="0" borderId="1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9" fontId="3" fillId="0" borderId="0" xfId="2" applyFont="1" applyAlignment="1">
      <alignment horizontal="center" wrapText="1"/>
    </xf>
    <xf numFmtId="9" fontId="2" fillId="0" borderId="10" xfId="2" applyFont="1" applyBorder="1" applyAlignment="1">
      <alignment horizontal="center" wrapText="1"/>
    </xf>
    <xf numFmtId="9" fontId="4" fillId="0" borderId="0" xfId="2" applyFont="1" applyAlignment="1">
      <alignment horizontal="center" wrapText="1"/>
    </xf>
    <xf numFmtId="9" fontId="0" fillId="0" borderId="6" xfId="2" applyFont="1" applyBorder="1" applyAlignment="1">
      <alignment horizontal="center" wrapText="1"/>
    </xf>
    <xf numFmtId="9" fontId="0" fillId="0" borderId="0" xfId="2" applyFont="1" applyBorder="1" applyAlignment="1">
      <alignment horizontal="center" wrapText="1"/>
    </xf>
    <xf numFmtId="9" fontId="7" fillId="0" borderId="0" xfId="2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9" fontId="4" fillId="0" borderId="10" xfId="2" applyFont="1" applyBorder="1" applyAlignment="1">
      <alignment horizontal="center"/>
    </xf>
    <xf numFmtId="9" fontId="5" fillId="0" borderId="10" xfId="2" applyFont="1" applyBorder="1" applyAlignment="1">
      <alignment horizontal="center" wrapText="1"/>
    </xf>
    <xf numFmtId="49" fontId="3" fillId="0" borderId="0" xfId="0" quotePrefix="1" applyNumberFormat="1" applyFont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2" xfId="1" applyNumberFormat="1" applyFont="1" applyBorder="1"/>
    <xf numFmtId="3" fontId="3" fillId="0" borderId="2" xfId="1" applyNumberFormat="1" applyFont="1" applyBorder="1"/>
    <xf numFmtId="3" fontId="7" fillId="0" borderId="2" xfId="1" applyNumberFormat="1" applyFont="1" applyBorder="1"/>
    <xf numFmtId="3" fontId="3" fillId="0" borderId="2" xfId="0" applyNumberFormat="1" applyFont="1" applyBorder="1" applyAlignment="1">
      <alignment horizontal="right" wrapText="1"/>
    </xf>
    <xf numFmtId="3" fontId="4" fillId="0" borderId="5" xfId="1" applyNumberFormat="1" applyFont="1" applyBorder="1"/>
    <xf numFmtId="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3" fontId="3" fillId="0" borderId="8" xfId="0" applyNumberFormat="1" applyFont="1" applyBorder="1" applyAlignment="1"/>
    <xf numFmtId="3" fontId="3" fillId="0" borderId="0" xfId="1" applyNumberFormat="1" applyFont="1" applyBorder="1" applyAlignment="1"/>
    <xf numFmtId="3" fontId="4" fillId="0" borderId="0" xfId="0" applyNumberFormat="1" applyFont="1" applyBorder="1" applyAlignment="1"/>
    <xf numFmtId="3" fontId="7" fillId="0" borderId="0" xfId="0" applyNumberFormat="1" applyFont="1" applyBorder="1" applyAlignment="1"/>
    <xf numFmtId="3" fontId="7" fillId="0" borderId="0" xfId="0" applyNumberFormat="1" applyFont="1" applyBorder="1" applyAlignment="1">
      <alignment vertical="center"/>
    </xf>
    <xf numFmtId="3" fontId="7" fillId="0" borderId="8" xfId="0" applyNumberFormat="1" applyFont="1" applyBorder="1" applyAlignment="1"/>
    <xf numFmtId="3" fontId="7" fillId="0" borderId="8" xfId="0" applyNumberFormat="1" applyFont="1" applyBorder="1" applyAlignment="1">
      <alignment vertical="center"/>
    </xf>
    <xf numFmtId="3" fontId="3" fillId="0" borderId="8" xfId="1" applyNumberFormat="1" applyFont="1" applyBorder="1" applyAlignment="1"/>
    <xf numFmtId="3" fontId="4" fillId="0" borderId="11" xfId="0" applyNumberFormat="1" applyFont="1" applyBorder="1" applyAlignment="1"/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 wrapText="1" indent="1"/>
    </xf>
    <xf numFmtId="4" fontId="2" fillId="0" borderId="10" xfId="0" applyNumberFormat="1" applyFont="1" applyBorder="1" applyAlignment="1">
      <alignment horizontal="right" wrapText="1" indent="1"/>
    </xf>
    <xf numFmtId="4" fontId="4" fillId="0" borderId="0" xfId="0" applyNumberFormat="1" applyFont="1" applyAlignment="1">
      <alignment horizontal="right" wrapText="1" indent="1"/>
    </xf>
    <xf numFmtId="4" fontId="4" fillId="0" borderId="0" xfId="0" applyNumberFormat="1" applyFont="1" applyBorder="1" applyAlignment="1">
      <alignment horizontal="right" wrapText="1" indent="1"/>
    </xf>
    <xf numFmtId="4" fontId="3" fillId="0" borderId="0" xfId="0" applyNumberFormat="1" applyFont="1" applyAlignment="1">
      <alignment horizontal="right" wrapText="1" indent="1"/>
    </xf>
    <xf numFmtId="49" fontId="3" fillId="0" borderId="0" xfId="0" applyNumberFormat="1" applyFont="1" applyAlignment="1">
      <alignment horizontal="right" wrapText="1" indent="1"/>
    </xf>
    <xf numFmtId="4" fontId="4" fillId="0" borderId="10" xfId="0" applyNumberFormat="1" applyFont="1" applyBorder="1" applyAlignment="1">
      <alignment horizontal="right" wrapText="1" indent="1"/>
    </xf>
    <xf numFmtId="4" fontId="5" fillId="0" borderId="10" xfId="0" applyNumberFormat="1" applyFont="1" applyBorder="1" applyAlignment="1">
      <alignment horizontal="right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0" fillId="0" borderId="0" xfId="0" applyNumberFormat="1"/>
    <xf numFmtId="164" fontId="4" fillId="0" borderId="0" xfId="1" applyFont="1" applyAlignment="1">
      <alignment horizontal="right" wrapText="1" indent="1"/>
    </xf>
    <xf numFmtId="4" fontId="3" fillId="0" borderId="4" xfId="0" applyNumberFormat="1" applyFont="1" applyBorder="1" applyAlignment="1">
      <alignment horizontal="right" wrapText="1" indent="1"/>
    </xf>
    <xf numFmtId="3" fontId="3" fillId="0" borderId="9" xfId="1" applyNumberFormat="1" applyFont="1" applyBorder="1"/>
    <xf numFmtId="4" fontId="3" fillId="0" borderId="3" xfId="0" applyNumberFormat="1" applyFont="1" applyBorder="1" applyAlignment="1">
      <alignment horizontal="right" wrapText="1" indent="1"/>
    </xf>
    <xf numFmtId="49" fontId="8" fillId="0" borderId="0" xfId="0" applyNumberFormat="1" applyFont="1" applyFill="1" applyAlignment="1">
      <alignment horizontal="center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0" fontId="13" fillId="0" borderId="0" xfId="0" applyFont="1" applyBorder="1"/>
    <xf numFmtId="164" fontId="3" fillId="0" borderId="0" xfId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164" fontId="0" fillId="0" borderId="4" xfId="1" applyNumberFormat="1" applyFont="1" applyBorder="1"/>
    <xf numFmtId="1" fontId="12" fillId="0" borderId="8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" fontId="14" fillId="0" borderId="10" xfId="0" applyNumberFormat="1" applyFont="1" applyBorder="1" applyAlignment="1">
      <alignment horizont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wrapText="1"/>
    </xf>
    <xf numFmtId="164" fontId="3" fillId="0" borderId="0" xfId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164" fontId="3" fillId="0" borderId="0" xfId="1" applyFont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164" fontId="2" fillId="0" borderId="0" xfId="1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wrapText="1"/>
    </xf>
  </cellXfs>
  <cellStyles count="3">
    <cellStyle name="1000-sep (2 dec)" xfId="1" builtinId="3"/>
    <cellStyle name="Normal" xfId="0" builtinId="0"/>
    <cellStyle name="Pro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795655</xdr:colOff>
      <xdr:row>76</xdr:row>
      <xdr:rowOff>471805</xdr:rowOff>
    </xdr:from>
    <xdr:to>
      <xdr:col>1</xdr:col>
      <xdr:colOff>843280</xdr:colOff>
      <xdr:row>79</xdr:row>
      <xdr:rowOff>175895</xdr:rowOff>
    </xdr:to>
    <xdr:sp macro="" textlink="">
      <xdr:nvSpPr>
        <xdr:cNvPr id="2" name="Tekstfelt 1"/>
        <xdr:cNvSpPr txBox="1"/>
      </xdr:nvSpPr>
      <xdr:spPr>
        <a:xfrm rot="5248289">
          <a:off x="1229360" y="13087350"/>
          <a:ext cx="399415" cy="47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  <xdr:twoCellAnchor>
    <xdr:from>
      <xdr:col>9</xdr:col>
      <xdr:colOff>185330</xdr:colOff>
      <xdr:row>83</xdr:row>
      <xdr:rowOff>71212</xdr:rowOff>
    </xdr:from>
    <xdr:to>
      <xdr:col>14</xdr:col>
      <xdr:colOff>287264</xdr:colOff>
      <xdr:row>83</xdr:row>
      <xdr:rowOff>116931</xdr:rowOff>
    </xdr:to>
    <xdr:sp macro="" textlink="">
      <xdr:nvSpPr>
        <xdr:cNvPr id="3" name="Tekstfelt 1"/>
        <xdr:cNvSpPr txBox="1"/>
      </xdr:nvSpPr>
      <xdr:spPr>
        <a:xfrm rot="4805855" flipH="1" flipV="1">
          <a:off x="10005137" y="11911255"/>
          <a:ext cx="45719" cy="3149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enaa/AppData/Local/Microsoft/Windows/INetCache/Content.Outlook/4GY2H9ZS/Taarb&#230;k%20Sejlklub/Regnskab/Regnskab%20med%20budget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enaa/AppData/Local/Microsoft/Windows/INetCache/Content.Outlook/4GY2H9ZS/Sejlklub%202016%20regnskab%20(REvision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balance 2016"/>
      <sheetName val="Bilagsliste 2016"/>
      <sheetName val="Saldobalance 2015 udskrift"/>
      <sheetName val="Saldobalance 2015"/>
      <sheetName val="Bankudskrifter 2015"/>
      <sheetName val="Kontoplan"/>
      <sheetName val="Bilagsliste 2015"/>
      <sheetName val="Telefonnumre"/>
      <sheetName val="Aktiver"/>
      <sheetName val="Medlemsoversigt PAR dec 15"/>
      <sheetName val="Medlemsoversigt dec 15"/>
      <sheetName val="Nøglesystem"/>
      <sheetName val="Medlemsoversigt okt15"/>
      <sheetName val="Nøgleoversigt okt 2015"/>
      <sheetName val="Budget"/>
      <sheetName val="Saldo 2014 final"/>
      <sheetName val="Saldo 2014"/>
      <sheetName val="Bilag 201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B4" t="str">
            <v>Medlemsbetaling i alt</v>
          </cell>
          <cell r="C4">
            <v>-196000</v>
          </cell>
          <cell r="D4">
            <v>-240000</v>
          </cell>
          <cell r="E4">
            <v>-280000</v>
          </cell>
        </row>
        <row r="5">
          <cell r="B5" t="str">
            <v>Driftstilskud LTK</v>
          </cell>
          <cell r="C5">
            <v>-61500</v>
          </cell>
          <cell r="D5">
            <v>-60000</v>
          </cell>
          <cell r="E5">
            <v>-70000</v>
          </cell>
        </row>
        <row r="6">
          <cell r="B6" t="str">
            <v>Salgsindtægter</v>
          </cell>
          <cell r="C6">
            <v>-800</v>
          </cell>
          <cell r="D6">
            <v>-1000</v>
          </cell>
          <cell r="E6">
            <v>-1000</v>
          </cell>
        </row>
        <row r="7">
          <cell r="B7" t="str">
            <v>Udlejning af huset</v>
          </cell>
          <cell r="C7">
            <v>-44800</v>
          </cell>
          <cell r="D7">
            <v>-30000</v>
          </cell>
          <cell r="E7">
            <v>-15000</v>
          </cell>
        </row>
        <row r="8">
          <cell r="B8" t="str">
            <v>INDTÆGTER I ALT</v>
          </cell>
          <cell r="C8">
            <v>-303100</v>
          </cell>
          <cell r="D8">
            <v>-331000</v>
          </cell>
          <cell r="E8">
            <v>-366000</v>
          </cell>
        </row>
        <row r="10">
          <cell r="B10" t="str">
            <v>Generalforsamling</v>
          </cell>
          <cell r="C10">
            <v>7000</v>
          </cell>
          <cell r="D10">
            <v>3000</v>
          </cell>
          <cell r="E10">
            <v>3000</v>
          </cell>
        </row>
        <row r="11">
          <cell r="B11" t="str">
            <v>Løn træner u. 25 år</v>
          </cell>
          <cell r="C11">
            <v>22500</v>
          </cell>
          <cell r="D11">
            <v>22000</v>
          </cell>
          <cell r="E11">
            <v>20000</v>
          </cell>
        </row>
        <row r="12">
          <cell r="B12" t="str">
            <v>Udgifter vedr. ejendom i alt</v>
          </cell>
          <cell r="C12">
            <v>58000</v>
          </cell>
          <cell r="D12">
            <v>60000</v>
          </cell>
          <cell r="E12">
            <v>63000</v>
          </cell>
        </row>
        <row r="13">
          <cell r="B13" t="str">
            <v>Aktivitetsudvalg i alt</v>
          </cell>
          <cell r="C13">
            <v>39000</v>
          </cell>
          <cell r="D13">
            <v>45000</v>
          </cell>
          <cell r="E13">
            <v>30000</v>
          </cell>
        </row>
        <row r="14">
          <cell r="B14" t="str">
            <v>Administration i alt</v>
          </cell>
          <cell r="C14">
            <v>74000</v>
          </cell>
          <cell r="D14">
            <v>65000</v>
          </cell>
          <cell r="E14">
            <v>70000</v>
          </cell>
        </row>
        <row r="15">
          <cell r="B15" t="str">
            <v>Bådaktivitet i alt</v>
          </cell>
          <cell r="C15">
            <v>103000</v>
          </cell>
          <cell r="D15">
            <v>120000</v>
          </cell>
          <cell r="E15">
            <v>160000</v>
          </cell>
        </row>
        <row r="16">
          <cell r="B16" t="str">
            <v>Kapsejlads i alt</v>
          </cell>
          <cell r="C16">
            <v>10500</v>
          </cell>
          <cell r="D16">
            <v>10000</v>
          </cell>
          <cell r="E16">
            <v>10000</v>
          </cell>
        </row>
        <row r="17">
          <cell r="B17" t="str">
            <v>Jollehavn drift</v>
          </cell>
          <cell r="C17">
            <v>17000</v>
          </cell>
          <cell r="D17">
            <v>5000</v>
          </cell>
          <cell r="E17">
            <v>8000</v>
          </cell>
        </row>
        <row r="18">
          <cell r="B18" t="str">
            <v>Ekstraordinære indtægter</v>
          </cell>
          <cell r="C18">
            <v>-9535</v>
          </cell>
          <cell r="D18">
            <v>0</v>
          </cell>
          <cell r="E18">
            <v>0</v>
          </cell>
        </row>
        <row r="19">
          <cell r="B19" t="str">
            <v>Finansielle poster i alt</v>
          </cell>
          <cell r="C19">
            <v>-1500</v>
          </cell>
          <cell r="D19">
            <v>1000</v>
          </cell>
          <cell r="E19">
            <v>2000</v>
          </cell>
        </row>
        <row r="20">
          <cell r="B20" t="str">
            <v>UDGIFTER I ALT</v>
          </cell>
          <cell r="C20">
            <v>319965</v>
          </cell>
          <cell r="D20">
            <v>331000</v>
          </cell>
          <cell r="E20">
            <v>366000</v>
          </cell>
        </row>
        <row r="21">
          <cell r="B21" t="str">
            <v xml:space="preserve">Driften i år </v>
          </cell>
          <cell r="C21">
            <v>16865</v>
          </cell>
          <cell r="D21">
            <v>0</v>
          </cell>
          <cell r="E21">
            <v>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dobalance 2016"/>
      <sheetName val="Bilagsliste 2016"/>
      <sheetName val="Kontokort 2016"/>
      <sheetName val="Budget"/>
      <sheetName val="Saldobalance 2015 udskrift"/>
      <sheetName val="Saldobalance 2015"/>
      <sheetName val="Bankudskrifter 2015"/>
      <sheetName val="Kontoplan"/>
      <sheetName val="Bilagsliste 2015"/>
      <sheetName val="Saldo 2014 final"/>
      <sheetName val="Saldo 2014"/>
      <sheetName val="Bilag 2014"/>
    </sheetNames>
    <sheetDataSet>
      <sheetData sheetId="0"/>
      <sheetData sheetId="1"/>
      <sheetData sheetId="2"/>
      <sheetData sheetId="3">
        <row r="4">
          <cell r="B4" t="str">
            <v>Medlemsbetaling i alt</v>
          </cell>
          <cell r="C4">
            <v>-196000</v>
          </cell>
          <cell r="D4">
            <v>-240000</v>
          </cell>
          <cell r="E4">
            <v>-280000</v>
          </cell>
        </row>
        <row r="5">
          <cell r="B5" t="str">
            <v>Driftstilskud LTK</v>
          </cell>
          <cell r="C5">
            <v>-61500</v>
          </cell>
          <cell r="D5">
            <v>-60000</v>
          </cell>
          <cell r="E5">
            <v>-70000</v>
          </cell>
        </row>
        <row r="6">
          <cell r="B6" t="str">
            <v>Salgsindtægter</v>
          </cell>
          <cell r="C6">
            <v>-800</v>
          </cell>
          <cell r="D6">
            <v>-1000</v>
          </cell>
          <cell r="E6">
            <v>-1000</v>
          </cell>
        </row>
        <row r="7">
          <cell r="B7" t="str">
            <v>Udlejning af huset</v>
          </cell>
          <cell r="C7">
            <v>-44800</v>
          </cell>
          <cell r="D7">
            <v>-30000</v>
          </cell>
          <cell r="E7">
            <v>-15000</v>
          </cell>
        </row>
        <row r="8">
          <cell r="B8" t="str">
            <v>INDTÆGTER I ALT</v>
          </cell>
          <cell r="C8">
            <v>-303100</v>
          </cell>
          <cell r="D8">
            <v>-331000</v>
          </cell>
          <cell r="E8">
            <v>-366000</v>
          </cell>
        </row>
        <row r="10">
          <cell r="B10" t="str">
            <v>Generalforsamling</v>
          </cell>
          <cell r="C10">
            <v>7000</v>
          </cell>
          <cell r="D10">
            <v>3000</v>
          </cell>
          <cell r="E10">
            <v>3000</v>
          </cell>
        </row>
        <row r="11">
          <cell r="B11" t="str">
            <v>Løn træner u. 25 år</v>
          </cell>
          <cell r="C11">
            <v>22500</v>
          </cell>
          <cell r="D11">
            <v>22000</v>
          </cell>
          <cell r="E11">
            <v>20000</v>
          </cell>
        </row>
        <row r="12">
          <cell r="B12" t="str">
            <v>Udgifter vedr. ejendom i alt</v>
          </cell>
          <cell r="C12">
            <v>58000</v>
          </cell>
          <cell r="D12">
            <v>60000</v>
          </cell>
          <cell r="E12">
            <v>63000</v>
          </cell>
        </row>
        <row r="13">
          <cell r="B13" t="str">
            <v>Aktivitetsudvalg i alt</v>
          </cell>
          <cell r="C13">
            <v>39000</v>
          </cell>
          <cell r="D13">
            <v>45000</v>
          </cell>
          <cell r="E13">
            <v>30000</v>
          </cell>
        </row>
        <row r="14">
          <cell r="B14" t="str">
            <v>Administration i alt</v>
          </cell>
          <cell r="C14">
            <v>74000</v>
          </cell>
          <cell r="D14">
            <v>65000</v>
          </cell>
          <cell r="E14">
            <v>70000</v>
          </cell>
        </row>
        <row r="15">
          <cell r="B15" t="str">
            <v>Bådaktivitet i alt</v>
          </cell>
          <cell r="C15">
            <v>103000</v>
          </cell>
          <cell r="D15">
            <v>120000</v>
          </cell>
          <cell r="E15">
            <v>160000</v>
          </cell>
        </row>
        <row r="16">
          <cell r="B16" t="str">
            <v>Kapsejlads i alt</v>
          </cell>
          <cell r="C16">
            <v>10500</v>
          </cell>
          <cell r="D16">
            <v>10000</v>
          </cell>
          <cell r="E16">
            <v>10000</v>
          </cell>
        </row>
        <row r="17">
          <cell r="B17" t="str">
            <v>Jollehavn drift</v>
          </cell>
          <cell r="C17">
            <v>17000</v>
          </cell>
          <cell r="D17">
            <v>5000</v>
          </cell>
          <cell r="E17">
            <v>8000</v>
          </cell>
        </row>
        <row r="18">
          <cell r="B18" t="str">
            <v>Ekstraordinære indtægter</v>
          </cell>
          <cell r="C18">
            <v>-9535</v>
          </cell>
          <cell r="D18">
            <v>0</v>
          </cell>
          <cell r="E18">
            <v>0</v>
          </cell>
        </row>
        <row r="19">
          <cell r="B19" t="str">
            <v>Finansielle poster i alt</v>
          </cell>
          <cell r="C19">
            <v>-1500</v>
          </cell>
          <cell r="D19">
            <v>1000</v>
          </cell>
          <cell r="E19">
            <v>2000</v>
          </cell>
        </row>
        <row r="20">
          <cell r="B20" t="str">
            <v>UDGIFTER I ALT</v>
          </cell>
          <cell r="C20">
            <v>319965</v>
          </cell>
          <cell r="D20">
            <v>331000</v>
          </cell>
          <cell r="E20">
            <v>366000</v>
          </cell>
        </row>
        <row r="21">
          <cell r="B21" t="str">
            <v xml:space="preserve">Driften i år </v>
          </cell>
          <cell r="C21">
            <v>16865</v>
          </cell>
          <cell r="D21">
            <v>0</v>
          </cell>
          <cell r="E2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G171"/>
  <sheetViews>
    <sheetView tabSelected="1" workbookViewId="0">
      <selection activeCell="G1" sqref="G1"/>
    </sheetView>
  </sheetViews>
  <sheetFormatPr baseColWidth="10" defaultColWidth="8.83203125" defaultRowHeight="14" x14ac:dyDescent="0"/>
  <cols>
    <col min="1" max="1" width="7.33203125" customWidth="1"/>
    <col min="2" max="2" width="22.5" customWidth="1"/>
    <col min="3" max="3" width="15.33203125" customWidth="1"/>
    <col min="4" max="4" width="6" style="166" customWidth="1"/>
    <col min="5" max="5" width="12.1640625" customWidth="1"/>
    <col min="6" max="6" width="8.83203125" customWidth="1"/>
    <col min="7" max="7" width="12.83203125" customWidth="1"/>
    <col min="8" max="8" width="1.83203125" customWidth="1"/>
    <col min="9" max="9" width="11.83203125" bestFit="1" customWidth="1"/>
    <col min="10" max="10" width="2.1640625" customWidth="1"/>
    <col min="11" max="11" width="8.1640625" customWidth="1"/>
    <col min="13" max="14" width="9.83203125" bestFit="1" customWidth="1"/>
  </cols>
  <sheetData>
    <row r="1" spans="1:17" ht="20">
      <c r="A1" s="16" t="s">
        <v>144</v>
      </c>
      <c r="B1" s="1"/>
      <c r="C1" s="1"/>
      <c r="G1" s="12"/>
    </row>
    <row r="2" spans="1:17">
      <c r="A2" s="95"/>
      <c r="B2" s="1"/>
      <c r="C2" s="1"/>
      <c r="D2" s="78"/>
      <c r="E2" s="1"/>
      <c r="F2" s="1"/>
      <c r="G2" s="1"/>
      <c r="H2" s="1"/>
      <c r="I2" s="18"/>
      <c r="J2" s="1"/>
      <c r="K2" s="1"/>
    </row>
    <row r="3" spans="1:17" ht="28">
      <c r="A3" s="96" t="s">
        <v>0</v>
      </c>
      <c r="B3" s="1" t="s">
        <v>1</v>
      </c>
      <c r="C3" s="78" t="s">
        <v>124</v>
      </c>
      <c r="D3" s="78" t="s">
        <v>112</v>
      </c>
      <c r="E3" s="78" t="s">
        <v>97</v>
      </c>
      <c r="F3" s="78" t="s">
        <v>126</v>
      </c>
      <c r="G3" s="78" t="s">
        <v>98</v>
      </c>
      <c r="H3" s="1"/>
      <c r="I3" s="79">
        <v>2015</v>
      </c>
      <c r="J3" s="1"/>
      <c r="K3" s="78" t="s">
        <v>99</v>
      </c>
    </row>
    <row r="4" spans="1:17" ht="24" customHeight="1">
      <c r="A4" s="77">
        <v>1020</v>
      </c>
      <c r="B4" s="53" t="s">
        <v>2</v>
      </c>
      <c r="C4" s="136">
        <v>-23500</v>
      </c>
      <c r="D4" s="83"/>
      <c r="E4" s="107"/>
      <c r="F4" s="100"/>
      <c r="G4" s="116"/>
      <c r="H4" s="55"/>
      <c r="I4" s="80">
        <v>-22000</v>
      </c>
      <c r="J4" s="56"/>
      <c r="K4" s="56"/>
    </row>
    <row r="5" spans="1:17">
      <c r="A5" s="77">
        <v>1025</v>
      </c>
      <c r="B5" s="3" t="s">
        <v>111</v>
      </c>
      <c r="C5" s="136">
        <v>-23500</v>
      </c>
      <c r="D5" s="85">
        <v>3</v>
      </c>
      <c r="E5" s="108"/>
      <c r="F5" s="101"/>
      <c r="G5" s="117"/>
      <c r="H5" s="55"/>
      <c r="I5" s="80">
        <v>-22000</v>
      </c>
      <c r="J5" s="56"/>
      <c r="K5" s="56"/>
    </row>
    <row r="6" spans="1:17" ht="16.5" customHeight="1">
      <c r="A6" s="77">
        <v>1030</v>
      </c>
      <c r="B6" s="3" t="s">
        <v>3</v>
      </c>
      <c r="C6" s="136">
        <v>-221381.33000000002</v>
      </c>
      <c r="D6" s="83"/>
      <c r="E6" s="108"/>
      <c r="F6" s="101"/>
      <c r="G6" s="117"/>
      <c r="H6" s="55"/>
      <c r="I6" s="80">
        <v>-226955</v>
      </c>
      <c r="J6" s="56"/>
      <c r="K6" s="56"/>
    </row>
    <row r="7" spans="1:17">
      <c r="A7" s="178">
        <v>1110</v>
      </c>
      <c r="B7" s="3" t="s">
        <v>4</v>
      </c>
      <c r="C7" s="136">
        <v>-20400</v>
      </c>
      <c r="D7" s="83"/>
      <c r="E7" s="108"/>
      <c r="F7" s="101"/>
      <c r="G7" s="117"/>
      <c r="H7" s="55"/>
      <c r="I7" s="80">
        <v>-19200</v>
      </c>
      <c r="J7" s="56"/>
      <c r="K7" s="56"/>
    </row>
    <row r="8" spans="1:17">
      <c r="A8" s="177"/>
      <c r="B8" s="64" t="s">
        <v>5</v>
      </c>
      <c r="C8" s="137">
        <v>-288781.33</v>
      </c>
      <c r="D8" s="87"/>
      <c r="E8" s="109">
        <v>-280000</v>
      </c>
      <c r="F8" s="98">
        <f>+C8/E8</f>
        <v>1.0313618928571429</v>
      </c>
      <c r="G8" s="91">
        <v>8781.3300000000163</v>
      </c>
      <c r="H8" s="54"/>
      <c r="I8" s="81">
        <v>-290155</v>
      </c>
      <c r="J8" s="54"/>
      <c r="K8" s="81">
        <v>-290000</v>
      </c>
      <c r="P8" s="61"/>
      <c r="Q8" s="61"/>
    </row>
    <row r="9" spans="1:17" ht="19.5" customHeight="1">
      <c r="A9" s="59">
        <v>1230</v>
      </c>
      <c r="B9" s="3" t="s">
        <v>6</v>
      </c>
      <c r="C9" s="138">
        <v>-72976.33</v>
      </c>
      <c r="D9" s="40">
        <v>0</v>
      </c>
      <c r="E9" s="110">
        <v>-70000</v>
      </c>
      <c r="F9" s="99">
        <f>+C9/E9</f>
        <v>1.042519</v>
      </c>
      <c r="G9" s="92">
        <v>2976.3300000000017</v>
      </c>
      <c r="H9" s="19"/>
      <c r="I9" s="129">
        <v>-67959.520000000004</v>
      </c>
      <c r="J9" s="19"/>
      <c r="K9" s="129">
        <v>-70000</v>
      </c>
      <c r="P9" s="61"/>
      <c r="Q9" s="56"/>
    </row>
    <row r="10" spans="1:17">
      <c r="A10" s="2">
        <v>1350</v>
      </c>
      <c r="B10" s="3" t="s">
        <v>7</v>
      </c>
      <c r="C10" s="138">
        <v>-11450</v>
      </c>
      <c r="D10" s="40">
        <v>0</v>
      </c>
      <c r="E10" s="110">
        <v>-15000</v>
      </c>
      <c r="F10" s="99">
        <f t="shared" ref="F10:F11" si="0">+C10/E10</f>
        <v>0.76333333333333331</v>
      </c>
      <c r="G10" s="92">
        <v>-3550</v>
      </c>
      <c r="H10" s="19"/>
      <c r="I10" s="129">
        <v>-15500</v>
      </c>
      <c r="J10" s="19"/>
      <c r="K10" s="129">
        <v>-12000</v>
      </c>
      <c r="P10" s="62"/>
      <c r="Q10" s="61"/>
    </row>
    <row r="11" spans="1:17" s="61" customFormat="1">
      <c r="A11" s="59">
        <v>1360</v>
      </c>
      <c r="B11" s="60" t="s">
        <v>8</v>
      </c>
      <c r="C11" s="139">
        <v>-1175</v>
      </c>
      <c r="D11" s="159">
        <v>0</v>
      </c>
      <c r="E11" s="86">
        <v>-1000</v>
      </c>
      <c r="F11" s="99">
        <f t="shared" si="0"/>
        <v>1.175</v>
      </c>
      <c r="G11" s="92">
        <v>175</v>
      </c>
      <c r="H11" s="22"/>
      <c r="I11" s="130">
        <v>-1015</v>
      </c>
      <c r="J11" s="22"/>
      <c r="K11" s="130">
        <v>-1000</v>
      </c>
    </row>
    <row r="12" spans="1:17" s="63" customFormat="1">
      <c r="A12" s="179"/>
      <c r="B12" s="64" t="s">
        <v>9</v>
      </c>
      <c r="C12" s="137">
        <v>-374382.66000000003</v>
      </c>
      <c r="D12" s="94">
        <v>0</v>
      </c>
      <c r="E12" s="81">
        <v>-366000</v>
      </c>
      <c r="F12" s="98">
        <f>+C12/E12</f>
        <v>1.0229034426229509</v>
      </c>
      <c r="G12" s="91">
        <v>8382.6600000000326</v>
      </c>
      <c r="H12" s="65"/>
      <c r="I12" s="131">
        <v>-374629.52</v>
      </c>
      <c r="J12" s="65"/>
      <c r="K12" s="131">
        <v>-373000</v>
      </c>
    </row>
    <row r="13" spans="1:17" ht="9.75" customHeight="1">
      <c r="A13" s="5"/>
      <c r="B13" s="1" t="s">
        <v>10</v>
      </c>
      <c r="C13" s="140"/>
      <c r="D13" s="40">
        <v>0</v>
      </c>
      <c r="E13" s="111"/>
      <c r="F13" s="88"/>
      <c r="G13" s="93"/>
      <c r="H13" s="19"/>
      <c r="I13" s="129"/>
      <c r="J13" s="19"/>
      <c r="K13" s="129"/>
    </row>
    <row r="14" spans="1:17">
      <c r="A14" s="39">
        <v>2010</v>
      </c>
      <c r="B14" s="1" t="s">
        <v>113</v>
      </c>
      <c r="C14" s="140">
        <v>20000</v>
      </c>
      <c r="D14" s="40">
        <v>0</v>
      </c>
      <c r="E14" s="112">
        <v>20000</v>
      </c>
      <c r="F14" s="103">
        <v>1</v>
      </c>
      <c r="G14" s="118">
        <v>0</v>
      </c>
      <c r="H14" s="25"/>
      <c r="I14" s="132">
        <v>17000</v>
      </c>
      <c r="J14" s="25"/>
      <c r="K14" s="132">
        <v>20000</v>
      </c>
    </row>
    <row r="15" spans="1:17" ht="9.75" customHeight="1">
      <c r="A15" s="39"/>
      <c r="B15" s="1"/>
      <c r="C15" s="140"/>
      <c r="D15" s="40"/>
      <c r="E15" s="112"/>
      <c r="F15" s="103"/>
      <c r="G15" s="118"/>
      <c r="H15" s="25"/>
      <c r="I15" s="132"/>
      <c r="J15" s="25"/>
      <c r="K15" s="132"/>
    </row>
    <row r="16" spans="1:17">
      <c r="A16" s="2">
        <v>2220</v>
      </c>
      <c r="B16" s="3" t="s">
        <v>11</v>
      </c>
      <c r="C16" s="138">
        <v>39173.949999999997</v>
      </c>
      <c r="D16" s="40">
        <v>0</v>
      </c>
      <c r="E16" s="111"/>
      <c r="F16" s="88"/>
      <c r="G16" s="93"/>
      <c r="H16" s="19"/>
      <c r="I16" s="129">
        <v>36572.949999999997</v>
      </c>
      <c r="J16" s="19"/>
      <c r="K16" s="129"/>
    </row>
    <row r="17" spans="1:18">
      <c r="A17" s="2">
        <v>2230</v>
      </c>
      <c r="B17" s="3" t="s">
        <v>12</v>
      </c>
      <c r="C17" s="138">
        <v>630.34000000000015</v>
      </c>
      <c r="D17" s="40">
        <v>0</v>
      </c>
      <c r="E17" s="111"/>
      <c r="F17" s="88"/>
      <c r="G17" s="93"/>
      <c r="H17" s="51"/>
      <c r="I17" s="129">
        <v>51988.47</v>
      </c>
      <c r="J17" s="19"/>
      <c r="K17" s="129"/>
    </row>
    <row r="18" spans="1:18" s="15" customFormat="1">
      <c r="A18" s="78" t="s">
        <v>13</v>
      </c>
      <c r="B18" s="1" t="s">
        <v>14</v>
      </c>
      <c r="C18" s="141">
        <v>39804.289999999994</v>
      </c>
      <c r="D18" s="78"/>
      <c r="E18" s="112">
        <v>63000</v>
      </c>
      <c r="F18" s="97">
        <f t="shared" ref="F18:F20" si="1">+C18/E18</f>
        <v>0.63181412698412687</v>
      </c>
      <c r="G18" s="119">
        <v>23195.710000000006</v>
      </c>
      <c r="H18" s="21"/>
      <c r="I18" s="133">
        <v>88561</v>
      </c>
      <c r="J18" s="36"/>
      <c r="K18" s="133">
        <v>60000</v>
      </c>
    </row>
    <row r="19" spans="1:18" s="15" customFormat="1" ht="7.5" customHeight="1">
      <c r="A19" s="78"/>
      <c r="B19" s="1"/>
      <c r="C19" s="141"/>
      <c r="D19" s="78"/>
      <c r="E19" s="112"/>
      <c r="F19" s="97"/>
      <c r="G19" s="119"/>
      <c r="H19" s="21"/>
      <c r="I19" s="133"/>
      <c r="J19" s="36"/>
      <c r="K19" s="133"/>
    </row>
    <row r="20" spans="1:18">
      <c r="A20" s="39">
        <v>2510</v>
      </c>
      <c r="B20" s="106" t="s">
        <v>15</v>
      </c>
      <c r="C20" s="140">
        <v>512.79999999999995</v>
      </c>
      <c r="D20" s="40">
        <v>0</v>
      </c>
      <c r="E20" s="112">
        <v>3000</v>
      </c>
      <c r="F20" s="97">
        <f t="shared" si="1"/>
        <v>0.17093333333333333</v>
      </c>
      <c r="G20" s="119">
        <f>+E20-C20</f>
        <v>2487.1999999999998</v>
      </c>
      <c r="H20" s="52"/>
      <c r="I20" s="132">
        <v>2253.92</v>
      </c>
      <c r="J20" s="19"/>
      <c r="K20" s="135"/>
    </row>
    <row r="21" spans="1:18" ht="7.5" customHeight="1">
      <c r="A21" s="39"/>
      <c r="B21" s="106"/>
      <c r="C21" s="140"/>
      <c r="D21" s="40"/>
      <c r="E21" s="112"/>
      <c r="F21" s="97"/>
      <c r="G21" s="18"/>
      <c r="H21" s="52"/>
      <c r="I21" s="132"/>
      <c r="J21" s="19"/>
      <c r="K21" s="135"/>
    </row>
    <row r="22" spans="1:18">
      <c r="A22" s="2">
        <v>3010</v>
      </c>
      <c r="B22" s="3" t="s">
        <v>16</v>
      </c>
      <c r="C22" s="138">
        <v>1034</v>
      </c>
      <c r="D22" s="40">
        <v>0</v>
      </c>
      <c r="E22" s="111"/>
      <c r="F22" s="88"/>
      <c r="G22" s="120"/>
      <c r="H22" s="51"/>
      <c r="I22" s="129">
        <v>1985.03</v>
      </c>
      <c r="J22" s="19"/>
      <c r="K22" s="129"/>
    </row>
    <row r="23" spans="1:18" ht="15">
      <c r="A23" s="2">
        <v>3030</v>
      </c>
      <c r="B23" s="3" t="s">
        <v>17</v>
      </c>
      <c r="C23" s="138">
        <v>7318.85</v>
      </c>
      <c r="D23" s="40">
        <v>0</v>
      </c>
      <c r="E23" s="111"/>
      <c r="F23" s="88"/>
      <c r="G23" s="120"/>
      <c r="H23" s="51"/>
      <c r="I23" s="129">
        <v>5174</v>
      </c>
      <c r="J23" s="19"/>
      <c r="K23" s="129"/>
      <c r="Q23" s="7"/>
    </row>
    <row r="24" spans="1:18">
      <c r="A24" s="2">
        <v>3040</v>
      </c>
      <c r="B24" s="3" t="s">
        <v>18</v>
      </c>
      <c r="C24" s="138">
        <v>6900.0499999999993</v>
      </c>
      <c r="D24" s="40">
        <v>0</v>
      </c>
      <c r="E24" s="111"/>
      <c r="F24" s="88"/>
      <c r="G24" s="120"/>
      <c r="H24" s="51"/>
      <c r="I24" s="129">
        <v>8734.4500000000007</v>
      </c>
      <c r="J24" s="19"/>
      <c r="K24" s="129"/>
      <c r="N24" s="1"/>
    </row>
    <row r="25" spans="1:18">
      <c r="A25" s="2">
        <v>3050</v>
      </c>
      <c r="B25" s="3" t="s">
        <v>19</v>
      </c>
      <c r="C25" s="138">
        <v>497.19</v>
      </c>
      <c r="D25" s="40">
        <v>0</v>
      </c>
      <c r="E25" s="111"/>
      <c r="F25" s="88"/>
      <c r="G25" s="120"/>
      <c r="H25" s="51"/>
      <c r="I25" s="42">
        <v>713</v>
      </c>
      <c r="J25" s="19"/>
      <c r="K25" s="23"/>
    </row>
    <row r="26" spans="1:18">
      <c r="A26" s="2">
        <v>3060</v>
      </c>
      <c r="B26" s="3" t="s">
        <v>20</v>
      </c>
      <c r="C26" s="138">
        <v>29727.360000000001</v>
      </c>
      <c r="D26" s="40">
        <v>0</v>
      </c>
      <c r="E26" s="111"/>
      <c r="F26" s="88"/>
      <c r="G26" s="120"/>
      <c r="H26" s="51"/>
      <c r="I26" s="129">
        <v>30385.07</v>
      </c>
      <c r="J26" s="19"/>
      <c r="K26" s="129"/>
      <c r="M26" s="11"/>
      <c r="N26" s="19"/>
      <c r="O26" s="19"/>
    </row>
    <row r="27" spans="1:18">
      <c r="A27" s="2">
        <v>3070</v>
      </c>
      <c r="B27" s="3" t="s">
        <v>21</v>
      </c>
      <c r="C27" s="138">
        <v>800</v>
      </c>
      <c r="D27" s="40">
        <v>0</v>
      </c>
      <c r="E27" s="113"/>
      <c r="F27" s="102"/>
      <c r="G27" s="121"/>
      <c r="H27" s="51"/>
      <c r="I27" s="129">
        <v>800</v>
      </c>
      <c r="J27" s="19"/>
      <c r="K27" s="129"/>
    </row>
    <row r="28" spans="1:18">
      <c r="A28" s="2">
        <v>3080</v>
      </c>
      <c r="B28" s="3" t="s">
        <v>22</v>
      </c>
      <c r="C28" s="138">
        <v>4000</v>
      </c>
      <c r="D28" s="40">
        <v>0</v>
      </c>
      <c r="E28" s="113"/>
      <c r="F28" s="102"/>
      <c r="G28" s="122"/>
      <c r="H28" s="51"/>
      <c r="I28" s="129">
        <v>3000</v>
      </c>
      <c r="J28" s="19"/>
      <c r="K28" s="129"/>
    </row>
    <row r="29" spans="1:18" ht="28">
      <c r="A29" s="2">
        <v>3090</v>
      </c>
      <c r="B29" s="3" t="s">
        <v>23</v>
      </c>
      <c r="C29" s="138">
        <v>13983.99</v>
      </c>
      <c r="D29" s="40">
        <v>0</v>
      </c>
      <c r="E29" s="113"/>
      <c r="F29" s="102"/>
      <c r="G29" s="122"/>
      <c r="H29" s="51"/>
      <c r="I29" s="129">
        <v>14716.14</v>
      </c>
      <c r="J29" s="19"/>
      <c r="K29" s="129"/>
    </row>
    <row r="30" spans="1:18" s="10" customFormat="1">
      <c r="A30" s="39" t="s">
        <v>24</v>
      </c>
      <c r="B30" s="1" t="s">
        <v>25</v>
      </c>
      <c r="C30" s="140">
        <f>SUM(C22:C29)</f>
        <v>64261.439999999995</v>
      </c>
      <c r="D30" s="40">
        <v>0</v>
      </c>
      <c r="E30" s="114">
        <v>70000</v>
      </c>
      <c r="F30" s="97">
        <f>+C30/E30</f>
        <v>0.91802057142857141</v>
      </c>
      <c r="G30" s="18">
        <f>+E30-C30</f>
        <v>5738.5600000000049</v>
      </c>
      <c r="H30" s="52"/>
      <c r="I30" s="132">
        <v>65507.69</v>
      </c>
      <c r="J30" s="25"/>
      <c r="K30" s="132">
        <v>70000</v>
      </c>
    </row>
    <row r="31" spans="1:18" s="10" customFormat="1" ht="9" customHeight="1">
      <c r="A31" s="2"/>
      <c r="B31" s="1"/>
      <c r="C31" s="140"/>
      <c r="D31" s="40"/>
      <c r="E31" s="114"/>
      <c r="F31" s="97"/>
      <c r="G31" s="18"/>
      <c r="H31" s="52"/>
      <c r="I31" s="132"/>
      <c r="J31" s="25"/>
      <c r="K31" s="132"/>
    </row>
    <row r="32" spans="1:18">
      <c r="B32" s="1" t="s">
        <v>26</v>
      </c>
      <c r="C32" s="138"/>
      <c r="D32" s="40">
        <v>0</v>
      </c>
      <c r="E32" s="113"/>
      <c r="F32" s="102"/>
      <c r="G32" s="121"/>
      <c r="H32" s="51"/>
      <c r="I32" s="129"/>
      <c r="J32" s="19"/>
      <c r="K32" s="129"/>
      <c r="R32" s="19"/>
    </row>
    <row r="33" spans="1:17" ht="15.75" customHeight="1">
      <c r="A33" s="2">
        <v>4010</v>
      </c>
      <c r="B33" s="3" t="s">
        <v>27</v>
      </c>
      <c r="C33" s="138">
        <v>122224.91</v>
      </c>
      <c r="D33" s="40">
        <v>0</v>
      </c>
      <c r="E33" s="113"/>
      <c r="F33" s="102"/>
      <c r="G33" s="123"/>
      <c r="H33" s="19"/>
      <c r="I33" s="129">
        <v>80412.740000000005</v>
      </c>
      <c r="J33" s="19"/>
      <c r="K33" s="129"/>
      <c r="M33" s="13"/>
    </row>
    <row r="34" spans="1:17">
      <c r="A34" s="2">
        <v>4020</v>
      </c>
      <c r="B34" s="3" t="s">
        <v>28</v>
      </c>
      <c r="C34" s="138">
        <v>28963.09</v>
      </c>
      <c r="D34" s="40">
        <v>0</v>
      </c>
      <c r="E34" s="113"/>
      <c r="F34" s="102"/>
      <c r="G34" s="124"/>
      <c r="H34" s="19"/>
      <c r="I34" s="129">
        <v>30368.23</v>
      </c>
      <c r="J34" s="19"/>
      <c r="K34" s="129"/>
    </row>
    <row r="35" spans="1:17">
      <c r="A35" s="2">
        <v>4030</v>
      </c>
      <c r="B35" s="3" t="s">
        <v>29</v>
      </c>
      <c r="C35" s="138">
        <v>12068.75</v>
      </c>
      <c r="D35" s="40">
        <v>0</v>
      </c>
      <c r="E35" s="111"/>
      <c r="F35" s="88"/>
      <c r="G35" s="93"/>
      <c r="H35" s="19"/>
      <c r="I35" s="129">
        <v>14294.37</v>
      </c>
      <c r="J35" s="19"/>
      <c r="K35" s="129"/>
      <c r="Q35" s="19"/>
    </row>
    <row r="36" spans="1:17" s="15" customFormat="1" ht="15">
      <c r="A36" s="41">
        <v>4060</v>
      </c>
      <c r="B36" s="3" t="s">
        <v>30</v>
      </c>
      <c r="C36" s="138">
        <v>4687.78</v>
      </c>
      <c r="D36" s="40">
        <v>0</v>
      </c>
      <c r="E36" s="111"/>
      <c r="F36" s="88"/>
      <c r="G36" s="93"/>
      <c r="H36" s="19"/>
      <c r="I36" s="42">
        <v>1150</v>
      </c>
      <c r="J36" s="19"/>
      <c r="K36" s="42"/>
    </row>
    <row r="37" spans="1:17" s="15" customFormat="1">
      <c r="A37" s="5">
        <v>4050</v>
      </c>
      <c r="B37" s="3" t="s">
        <v>31</v>
      </c>
      <c r="C37" s="146">
        <v>27760</v>
      </c>
      <c r="D37" s="40">
        <v>0</v>
      </c>
      <c r="E37" s="111"/>
      <c r="F37" s="88"/>
      <c r="G37" s="93"/>
      <c r="H37" s="19"/>
      <c r="I37" s="129">
        <v>30787</v>
      </c>
      <c r="J37" s="19"/>
      <c r="K37" s="129"/>
    </row>
    <row r="38" spans="1:17" s="10" customFormat="1">
      <c r="A38" s="39" t="s">
        <v>32</v>
      </c>
      <c r="B38" s="1" t="s">
        <v>33</v>
      </c>
      <c r="C38" s="140">
        <v>195704.53</v>
      </c>
      <c r="D38" s="40">
        <v>0</v>
      </c>
      <c r="E38" s="112">
        <v>160000</v>
      </c>
      <c r="F38" s="103">
        <v>1.2231533125</v>
      </c>
      <c r="G38" s="118">
        <v>-35704.53</v>
      </c>
      <c r="H38" s="25"/>
      <c r="I38" s="132">
        <v>157012.34</v>
      </c>
      <c r="J38" s="25"/>
      <c r="K38" s="132">
        <v>170000</v>
      </c>
    </row>
    <row r="39" spans="1:17" s="10" customFormat="1" ht="6.75" customHeight="1">
      <c r="A39" s="39"/>
      <c r="B39" s="1"/>
      <c r="C39" s="140"/>
      <c r="D39" s="40"/>
      <c r="E39" s="112"/>
      <c r="F39" s="103"/>
      <c r="G39" s="118"/>
      <c r="H39" s="25"/>
      <c r="I39" s="132"/>
      <c r="J39" s="25"/>
      <c r="K39" s="132"/>
    </row>
    <row r="40" spans="1:17">
      <c r="A40" s="2">
        <v>4510</v>
      </c>
      <c r="B40" s="3" t="s">
        <v>34</v>
      </c>
      <c r="C40" s="138">
        <v>37653.94</v>
      </c>
      <c r="D40" s="40">
        <v>0</v>
      </c>
      <c r="E40" s="111"/>
      <c r="F40" s="88"/>
      <c r="G40" s="93"/>
      <c r="H40" s="19"/>
      <c r="I40" s="129">
        <v>13818.15</v>
      </c>
      <c r="J40" s="19"/>
      <c r="K40" s="129"/>
    </row>
    <row r="41" spans="1:17">
      <c r="A41" s="2">
        <v>4560</v>
      </c>
      <c r="B41" s="3" t="s">
        <v>35</v>
      </c>
      <c r="C41" s="138">
        <v>2945.25</v>
      </c>
      <c r="D41" s="40">
        <v>0</v>
      </c>
      <c r="E41" s="111"/>
      <c r="F41" s="88"/>
      <c r="G41" s="93"/>
      <c r="H41" s="19"/>
      <c r="I41" s="129">
        <v>6401.25</v>
      </c>
      <c r="J41" s="19"/>
      <c r="K41" s="129"/>
    </row>
    <row r="42" spans="1:17">
      <c r="A42" s="2">
        <v>4570</v>
      </c>
      <c r="B42" s="3" t="s">
        <v>36</v>
      </c>
      <c r="C42" s="138">
        <v>-25935.97</v>
      </c>
      <c r="D42" s="40">
        <v>0</v>
      </c>
      <c r="E42" s="111"/>
      <c r="F42" s="88"/>
      <c r="G42" s="93"/>
      <c r="H42" s="19"/>
      <c r="I42" s="129">
        <v>-20570</v>
      </c>
      <c r="J42" s="19"/>
      <c r="K42" s="129"/>
    </row>
    <row r="43" spans="1:17" s="10" customFormat="1">
      <c r="A43" s="39" t="s">
        <v>37</v>
      </c>
      <c r="B43" s="1" t="s">
        <v>38</v>
      </c>
      <c r="C43" s="140">
        <v>14663.220000000001</v>
      </c>
      <c r="D43" s="40">
        <v>0</v>
      </c>
      <c r="E43" s="112">
        <v>10000</v>
      </c>
      <c r="F43" s="103">
        <v>1.4663220000000001</v>
      </c>
      <c r="G43" s="118">
        <v>-4663.2200000000012</v>
      </c>
      <c r="H43" s="25"/>
      <c r="I43" s="132">
        <v>-350.59999999999854</v>
      </c>
      <c r="J43" s="25"/>
      <c r="K43" s="132">
        <v>15000</v>
      </c>
    </row>
    <row r="44" spans="1:17" s="10" customFormat="1" ht="7.5" customHeight="1">
      <c r="A44" s="39"/>
      <c r="B44" s="1"/>
      <c r="C44" s="140"/>
      <c r="D44" s="40"/>
      <c r="E44" s="112"/>
      <c r="F44" s="103"/>
      <c r="G44" s="118"/>
      <c r="H44" s="25"/>
      <c r="I44" s="132"/>
      <c r="J44" s="25"/>
      <c r="K44" s="132"/>
    </row>
    <row r="45" spans="1:17" s="15" customFormat="1" ht="15">
      <c r="A45" s="41">
        <v>5010</v>
      </c>
      <c r="B45" s="3" t="s">
        <v>39</v>
      </c>
      <c r="C45" s="138">
        <v>-4440</v>
      </c>
      <c r="D45" s="40">
        <v>0</v>
      </c>
      <c r="E45" s="111"/>
      <c r="F45" s="88"/>
      <c r="G45" s="93"/>
      <c r="H45" s="19"/>
      <c r="I45" s="42">
        <v>0</v>
      </c>
      <c r="J45" s="19"/>
      <c r="K45" s="42"/>
    </row>
    <row r="46" spans="1:17">
      <c r="A46" s="2">
        <v>5020</v>
      </c>
      <c r="B46" s="3" t="s">
        <v>40</v>
      </c>
      <c r="C46" s="138">
        <v>18891</v>
      </c>
      <c r="D46" s="40">
        <v>0</v>
      </c>
      <c r="E46" s="111"/>
      <c r="F46" s="88"/>
      <c r="G46" s="93"/>
      <c r="H46" s="19"/>
      <c r="I46" s="129">
        <v>21667.53</v>
      </c>
      <c r="J46" s="19"/>
      <c r="K46" s="129"/>
    </row>
    <row r="47" spans="1:17" s="10" customFormat="1">
      <c r="A47" s="39" t="s">
        <v>41</v>
      </c>
      <c r="B47" s="1" t="s">
        <v>42</v>
      </c>
      <c r="C47" s="140">
        <v>14451</v>
      </c>
      <c r="D47" s="40">
        <v>0</v>
      </c>
      <c r="E47" s="112">
        <v>30000</v>
      </c>
      <c r="F47" s="103">
        <v>0.48170000000000002</v>
      </c>
      <c r="G47" s="125">
        <v>15549</v>
      </c>
      <c r="H47" s="25"/>
      <c r="I47" s="132">
        <v>21667.53</v>
      </c>
      <c r="J47" s="25"/>
      <c r="K47" s="132">
        <v>30000</v>
      </c>
    </row>
    <row r="48" spans="1:17" s="10" customFormat="1" ht="6.75" customHeight="1">
      <c r="A48" s="39"/>
      <c r="B48" s="1"/>
      <c r="C48" s="140"/>
      <c r="D48" s="40"/>
      <c r="E48" s="112"/>
      <c r="F48" s="103"/>
      <c r="G48" s="125"/>
      <c r="H48" s="25"/>
      <c r="I48" s="132"/>
      <c r="J48" s="25"/>
      <c r="K48" s="132"/>
    </row>
    <row r="49" spans="1:1931">
      <c r="A49" s="39">
        <v>6010</v>
      </c>
      <c r="B49" s="1" t="s">
        <v>43</v>
      </c>
      <c r="C49" s="140">
        <v>2597.85</v>
      </c>
      <c r="D49" s="40">
        <v>0</v>
      </c>
      <c r="E49" s="112">
        <v>8000</v>
      </c>
      <c r="F49" s="103">
        <v>0.32473124999999997</v>
      </c>
      <c r="G49" s="118">
        <v>5402.15</v>
      </c>
      <c r="H49" s="25"/>
      <c r="I49" s="132">
        <v>10418.5</v>
      </c>
      <c r="J49" s="25"/>
      <c r="K49" s="132">
        <v>8000</v>
      </c>
    </row>
    <row r="50" spans="1:1931" ht="8.25" customHeight="1">
      <c r="A50" s="2"/>
      <c r="B50" s="3"/>
      <c r="C50" s="138"/>
      <c r="D50" s="40"/>
      <c r="E50" s="111"/>
      <c r="F50" s="88"/>
      <c r="G50" s="93"/>
      <c r="H50" s="19"/>
      <c r="I50" s="129"/>
      <c r="J50" s="19"/>
      <c r="K50" s="129"/>
    </row>
    <row r="51" spans="1:1931" s="15" customFormat="1" ht="15">
      <c r="A51" s="41">
        <v>7210</v>
      </c>
      <c r="B51" s="3" t="s">
        <v>44</v>
      </c>
      <c r="C51" s="138">
        <v>-2250.0300000000002</v>
      </c>
      <c r="D51" s="40">
        <v>0</v>
      </c>
      <c r="E51" s="111"/>
      <c r="F51" s="88"/>
      <c r="G51" s="93"/>
      <c r="H51" s="19"/>
      <c r="I51" s="129">
        <v>-2144.1799999999998</v>
      </c>
      <c r="J51" s="19"/>
      <c r="K51" s="129"/>
      <c r="Q51" s="19"/>
      <c r="R51" s="19"/>
    </row>
    <row r="52" spans="1:1931">
      <c r="A52" s="2">
        <v>7240</v>
      </c>
      <c r="B52" s="3" t="s">
        <v>45</v>
      </c>
      <c r="C52" s="138">
        <v>524.02</v>
      </c>
      <c r="D52" s="40">
        <v>0</v>
      </c>
      <c r="E52" s="111"/>
      <c r="F52" s="88"/>
      <c r="G52" s="93"/>
      <c r="H52" s="19"/>
      <c r="I52" s="129">
        <v>472.69</v>
      </c>
      <c r="J52" s="19"/>
      <c r="K52" s="129"/>
      <c r="Q52" s="19"/>
      <c r="R52" s="19"/>
    </row>
    <row r="53" spans="1:1931" s="10" customFormat="1">
      <c r="A53" s="39" t="s">
        <v>46</v>
      </c>
      <c r="B53" s="1" t="s">
        <v>125</v>
      </c>
      <c r="C53" s="140">
        <v>-1726.0100000000002</v>
      </c>
      <c r="D53" s="40">
        <v>0</v>
      </c>
      <c r="E53" s="112">
        <v>2000</v>
      </c>
      <c r="F53" s="103">
        <v>-0.86300500000000013</v>
      </c>
      <c r="G53" s="118">
        <v>3726.01</v>
      </c>
      <c r="H53" s="25"/>
      <c r="I53" s="132">
        <v>-1671.4899999999998</v>
      </c>
      <c r="J53" s="25"/>
      <c r="K53" s="132"/>
    </row>
    <row r="54" spans="1:1931" s="10" customFormat="1">
      <c r="A54" s="39"/>
      <c r="B54" s="1"/>
      <c r="C54" s="140"/>
      <c r="D54" s="40"/>
      <c r="E54" s="112"/>
      <c r="F54" s="103"/>
      <c r="G54" s="118"/>
      <c r="H54" s="25"/>
      <c r="I54" s="132"/>
      <c r="J54" s="25"/>
      <c r="K54" s="132"/>
    </row>
    <row r="55" spans="1:1931" ht="28">
      <c r="A55" s="7"/>
      <c r="B55" s="1" t="s">
        <v>100</v>
      </c>
      <c r="C55" s="147">
        <f>+C53+C49+C47+C43+C38+C30+C20+C18+C14+C12</f>
        <v>-24113.540000000095</v>
      </c>
      <c r="D55" s="40"/>
      <c r="E55" s="149">
        <f>+E53+E49+E47+E43+E38+E30+E20+E18+E14+E12</f>
        <v>0</v>
      </c>
      <c r="F55" s="88"/>
      <c r="G55" s="148">
        <f>SUM(G12:G53)</f>
        <v>24113.540000000045</v>
      </c>
      <c r="H55" s="19"/>
      <c r="I55" s="23">
        <v>-14230.210000000052</v>
      </c>
      <c r="J55" s="19"/>
      <c r="K55" s="147">
        <f>+K53+K49+K47+K43+K38+K30+K20+K18+K14+K12</f>
        <v>0</v>
      </c>
      <c r="N55" s="145"/>
      <c r="P55" s="19"/>
    </row>
    <row r="56" spans="1:1931" ht="8.25" customHeight="1">
      <c r="A56" s="7"/>
      <c r="B56" s="1"/>
      <c r="C56" s="140"/>
      <c r="D56" s="40"/>
      <c r="E56" s="111"/>
      <c r="F56" s="88"/>
      <c r="G56" s="93"/>
      <c r="H56" s="19"/>
      <c r="I56" s="23"/>
      <c r="J56" s="19"/>
      <c r="K56" s="23"/>
      <c r="P56" s="19"/>
    </row>
    <row r="57" spans="1:1931">
      <c r="A57" s="2"/>
      <c r="B57" s="1" t="s">
        <v>47</v>
      </c>
      <c r="C57" s="138"/>
      <c r="D57" s="40">
        <v>0</v>
      </c>
      <c r="E57" s="111"/>
      <c r="F57" s="88"/>
      <c r="G57" s="93"/>
      <c r="H57" s="19"/>
      <c r="I57" s="129"/>
      <c r="J57" s="19"/>
      <c r="K57" s="129"/>
    </row>
    <row r="58" spans="1:1931">
      <c r="A58" s="2">
        <v>7510</v>
      </c>
      <c r="B58" s="3" t="s">
        <v>101</v>
      </c>
      <c r="C58" s="138">
        <v>-41492.559999999998</v>
      </c>
      <c r="D58" s="40">
        <v>0</v>
      </c>
      <c r="E58" s="111"/>
      <c r="F58" s="88"/>
      <c r="G58" s="93"/>
      <c r="H58" s="19"/>
      <c r="I58" s="129">
        <v>-193300</v>
      </c>
      <c r="J58" s="19"/>
      <c r="K58" s="130"/>
      <c r="L58" s="61"/>
    </row>
    <row r="59" spans="1:1931" s="34" customFormat="1">
      <c r="A59" s="59">
        <v>7520</v>
      </c>
      <c r="B59" s="50" t="s">
        <v>102</v>
      </c>
      <c r="C59" s="142">
        <v>13765</v>
      </c>
      <c r="D59" s="160">
        <v>0</v>
      </c>
      <c r="E59" s="115"/>
      <c r="F59" s="104"/>
      <c r="G59" s="126"/>
      <c r="H59" s="32"/>
      <c r="I59" s="134">
        <v>224733.55</v>
      </c>
      <c r="J59" s="32"/>
      <c r="K59" s="130"/>
      <c r="L59" s="61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9"/>
      <c r="SE59" s="19"/>
      <c r="SF59" s="19"/>
      <c r="SG59" s="19"/>
      <c r="SH59" s="19"/>
      <c r="SI59" s="19"/>
      <c r="SJ59" s="19"/>
      <c r="SK59" s="19"/>
      <c r="SL59" s="19"/>
      <c r="SM59" s="19"/>
      <c r="SN59" s="19"/>
      <c r="SO59" s="19"/>
      <c r="SP59" s="19"/>
      <c r="SQ59" s="19"/>
      <c r="SR59" s="19"/>
      <c r="SS59" s="19"/>
      <c r="ST59" s="19"/>
      <c r="SU59" s="19"/>
      <c r="SV59" s="19"/>
      <c r="SW59" s="19"/>
      <c r="SX59" s="19"/>
      <c r="SY59" s="19"/>
      <c r="SZ59" s="19"/>
      <c r="TA59" s="19"/>
      <c r="TB59" s="19"/>
      <c r="TC59" s="19"/>
      <c r="TD59" s="19"/>
      <c r="TE59" s="19"/>
      <c r="TF59" s="19"/>
      <c r="TG59" s="19"/>
      <c r="TH59" s="19"/>
      <c r="TI59" s="19"/>
      <c r="TJ59" s="19"/>
      <c r="TK59" s="19"/>
      <c r="TL59" s="19"/>
      <c r="TM59" s="19"/>
      <c r="TN59" s="19"/>
      <c r="TO59" s="19"/>
      <c r="TP59" s="19"/>
      <c r="TQ59" s="19"/>
      <c r="TR59" s="19"/>
      <c r="TS59" s="19"/>
      <c r="TT59" s="19"/>
      <c r="TU59" s="19"/>
      <c r="TV59" s="19"/>
      <c r="TW59" s="19"/>
      <c r="TX59" s="19"/>
      <c r="TY59" s="19"/>
      <c r="TZ59" s="19"/>
      <c r="UA59" s="19"/>
      <c r="UB59" s="19"/>
      <c r="UC59" s="19"/>
      <c r="UD59" s="19"/>
      <c r="UE59" s="19"/>
      <c r="UF59" s="19"/>
      <c r="UG59" s="19"/>
      <c r="UH59" s="19"/>
      <c r="UI59" s="19"/>
      <c r="UJ59" s="19"/>
      <c r="UK59" s="19"/>
      <c r="UL59" s="19"/>
      <c r="UM59" s="19"/>
      <c r="UN59" s="19"/>
      <c r="UO59" s="19"/>
      <c r="UP59" s="19"/>
      <c r="UQ59" s="19"/>
      <c r="UR59" s="19"/>
      <c r="US59" s="19"/>
      <c r="UT59" s="19"/>
      <c r="UU59" s="19"/>
      <c r="UV59" s="19"/>
      <c r="UW59" s="19"/>
      <c r="UX59" s="19"/>
      <c r="UY59" s="19"/>
      <c r="UZ59" s="19"/>
      <c r="VA59" s="19"/>
      <c r="VB59" s="19"/>
      <c r="VC59" s="19"/>
      <c r="VD59" s="19"/>
      <c r="VE59" s="19"/>
      <c r="VF59" s="19"/>
      <c r="VG59" s="19"/>
      <c r="VH59" s="19"/>
      <c r="VI59" s="19"/>
      <c r="VJ59" s="19"/>
      <c r="VK59" s="19"/>
      <c r="VL59" s="19"/>
      <c r="VM59" s="19"/>
      <c r="VN59" s="19"/>
      <c r="VO59" s="19"/>
      <c r="VP59" s="19"/>
      <c r="VQ59" s="19"/>
      <c r="VR59" s="19"/>
      <c r="VS59" s="19"/>
      <c r="VT59" s="19"/>
      <c r="VU59" s="19"/>
      <c r="VV59" s="19"/>
      <c r="VW59" s="19"/>
      <c r="VX59" s="19"/>
      <c r="VY59" s="19"/>
      <c r="VZ59" s="19"/>
      <c r="WA59" s="19"/>
      <c r="WB59" s="19"/>
      <c r="WC59" s="19"/>
      <c r="WD59" s="19"/>
      <c r="WE59" s="19"/>
      <c r="WF59" s="19"/>
      <c r="WG59" s="19"/>
      <c r="WH59" s="19"/>
      <c r="WI59" s="19"/>
      <c r="WJ59" s="19"/>
      <c r="WK59" s="19"/>
      <c r="WL59" s="19"/>
      <c r="WM59" s="19"/>
      <c r="WN59" s="19"/>
      <c r="WO59" s="19"/>
      <c r="WP59" s="19"/>
      <c r="WQ59" s="19"/>
      <c r="WR59" s="19"/>
      <c r="WS59" s="19"/>
      <c r="WT59" s="19"/>
      <c r="WU59" s="19"/>
      <c r="WV59" s="19"/>
      <c r="WW59" s="19"/>
      <c r="WX59" s="19"/>
      <c r="WY59" s="19"/>
      <c r="WZ59" s="19"/>
      <c r="XA59" s="19"/>
      <c r="XB59" s="19"/>
      <c r="XC59" s="19"/>
      <c r="XD59" s="19"/>
      <c r="XE59" s="19"/>
      <c r="XF59" s="19"/>
      <c r="XG59" s="19"/>
      <c r="XH59" s="19"/>
      <c r="XI59" s="19"/>
      <c r="XJ59" s="19"/>
      <c r="XK59" s="19"/>
      <c r="XL59" s="19"/>
      <c r="XM59" s="19"/>
      <c r="XN59" s="19"/>
      <c r="XO59" s="19"/>
      <c r="XP59" s="19"/>
      <c r="XQ59" s="19"/>
      <c r="XR59" s="19"/>
      <c r="XS59" s="19"/>
      <c r="XT59" s="19"/>
      <c r="XU59" s="19"/>
      <c r="XV59" s="19"/>
      <c r="XW59" s="19"/>
      <c r="XX59" s="19"/>
      <c r="XY59" s="19"/>
      <c r="XZ59" s="19"/>
      <c r="YA59" s="19"/>
      <c r="YB59" s="19"/>
      <c r="YC59" s="19"/>
      <c r="YD59" s="19"/>
      <c r="YE59" s="19"/>
      <c r="YF59" s="19"/>
      <c r="YG59" s="19"/>
      <c r="YH59" s="19"/>
      <c r="YI59" s="19"/>
      <c r="YJ59" s="19"/>
      <c r="YK59" s="19"/>
      <c r="YL59" s="19"/>
      <c r="YM59" s="19"/>
      <c r="YN59" s="19"/>
      <c r="YO59" s="19"/>
      <c r="YP59" s="19"/>
      <c r="YQ59" s="19"/>
      <c r="YR59" s="19"/>
      <c r="YS59" s="19"/>
      <c r="YT59" s="19"/>
      <c r="YU59" s="19"/>
      <c r="YV59" s="19"/>
      <c r="YW59" s="19"/>
      <c r="YX59" s="19"/>
      <c r="YY59" s="19"/>
      <c r="YZ59" s="19"/>
      <c r="ZA59" s="19"/>
      <c r="ZB59" s="19"/>
      <c r="ZC59" s="19"/>
      <c r="ZD59" s="19"/>
      <c r="ZE59" s="19"/>
      <c r="ZF59" s="19"/>
      <c r="ZG59" s="19"/>
      <c r="ZH59" s="19"/>
      <c r="ZI59" s="19"/>
      <c r="ZJ59" s="19"/>
      <c r="ZK59" s="19"/>
      <c r="ZL59" s="19"/>
      <c r="ZM59" s="19"/>
      <c r="ZN59" s="19"/>
      <c r="ZO59" s="19"/>
      <c r="ZP59" s="19"/>
      <c r="ZQ59" s="19"/>
      <c r="ZR59" s="19"/>
      <c r="ZS59" s="19"/>
      <c r="ZT59" s="19"/>
      <c r="ZU59" s="19"/>
      <c r="ZV59" s="19"/>
      <c r="ZW59" s="19"/>
      <c r="ZX59" s="19"/>
      <c r="ZY59" s="19"/>
      <c r="ZZ59" s="19"/>
      <c r="AAA59" s="19"/>
      <c r="AAB59" s="19"/>
      <c r="AAC59" s="19"/>
      <c r="AAD59" s="19"/>
      <c r="AAE59" s="19"/>
      <c r="AAF59" s="19"/>
      <c r="AAG59" s="19"/>
      <c r="AAH59" s="19"/>
      <c r="AAI59" s="19"/>
      <c r="AAJ59" s="19"/>
      <c r="AAK59" s="19"/>
      <c r="AAL59" s="19"/>
      <c r="AAM59" s="19"/>
      <c r="AAN59" s="19"/>
      <c r="AAO59" s="19"/>
      <c r="AAP59" s="19"/>
      <c r="AAQ59" s="19"/>
      <c r="AAR59" s="19"/>
      <c r="AAS59" s="19"/>
      <c r="AAT59" s="19"/>
      <c r="AAU59" s="19"/>
      <c r="AAV59" s="19"/>
      <c r="AAW59" s="19"/>
      <c r="AAX59" s="19"/>
      <c r="AAY59" s="19"/>
      <c r="AAZ59" s="19"/>
      <c r="ABA59" s="19"/>
      <c r="ABB59" s="19"/>
      <c r="ABC59" s="19"/>
      <c r="ABD59" s="19"/>
      <c r="ABE59" s="19"/>
      <c r="ABF59" s="19"/>
      <c r="ABG59" s="19"/>
      <c r="ABH59" s="19"/>
      <c r="ABI59" s="19"/>
      <c r="ABJ59" s="19"/>
      <c r="ABK59" s="19"/>
      <c r="ABL59" s="19"/>
      <c r="ABM59" s="19"/>
      <c r="ABN59" s="19"/>
      <c r="ABO59" s="19"/>
      <c r="ABP59" s="19"/>
      <c r="ABQ59" s="19"/>
      <c r="ABR59" s="19"/>
      <c r="ABS59" s="19"/>
      <c r="ABT59" s="19"/>
      <c r="ABU59" s="19"/>
      <c r="ABV59" s="19"/>
      <c r="ABW59" s="19"/>
      <c r="ABX59" s="19"/>
      <c r="ABY59" s="19"/>
      <c r="ABZ59" s="19"/>
      <c r="ACA59" s="19"/>
      <c r="ACB59" s="19"/>
      <c r="ACC59" s="19"/>
      <c r="ACD59" s="19"/>
      <c r="ACE59" s="19"/>
      <c r="ACF59" s="19"/>
      <c r="ACG59" s="19"/>
      <c r="ACH59" s="19"/>
      <c r="ACI59" s="19"/>
      <c r="ACJ59" s="19"/>
      <c r="ACK59" s="19"/>
      <c r="ACL59" s="19"/>
      <c r="ACM59" s="19"/>
      <c r="ACN59" s="19"/>
      <c r="ACO59" s="19"/>
      <c r="ACP59" s="19"/>
      <c r="ACQ59" s="19"/>
      <c r="ACR59" s="19"/>
      <c r="ACS59" s="19"/>
      <c r="ACT59" s="19"/>
      <c r="ACU59" s="19"/>
      <c r="ACV59" s="19"/>
      <c r="ACW59" s="19"/>
      <c r="ACX59" s="19"/>
      <c r="ACY59" s="19"/>
      <c r="ACZ59" s="19"/>
      <c r="ADA59" s="19"/>
      <c r="ADB59" s="19"/>
      <c r="ADC59" s="19"/>
      <c r="ADD59" s="19"/>
      <c r="ADE59" s="19"/>
      <c r="ADF59" s="19"/>
      <c r="ADG59" s="19"/>
      <c r="ADH59" s="19"/>
      <c r="ADI59" s="19"/>
      <c r="ADJ59" s="19"/>
      <c r="ADK59" s="19"/>
      <c r="ADL59" s="19"/>
      <c r="ADM59" s="19"/>
      <c r="ADN59" s="19"/>
      <c r="ADO59" s="19"/>
      <c r="ADP59" s="19"/>
      <c r="ADQ59" s="19"/>
      <c r="ADR59" s="19"/>
      <c r="ADS59" s="19"/>
      <c r="ADT59" s="19"/>
      <c r="ADU59" s="19"/>
      <c r="ADV59" s="19"/>
      <c r="ADW59" s="19"/>
      <c r="ADX59" s="19"/>
      <c r="ADY59" s="19"/>
      <c r="ADZ59" s="19"/>
      <c r="AEA59" s="19"/>
      <c r="AEB59" s="19"/>
      <c r="AEC59" s="19"/>
      <c r="AED59" s="19"/>
      <c r="AEE59" s="19"/>
      <c r="AEF59" s="19"/>
      <c r="AEG59" s="19"/>
      <c r="AEH59" s="19"/>
      <c r="AEI59" s="19"/>
      <c r="AEJ59" s="19"/>
      <c r="AEK59" s="19"/>
      <c r="AEL59" s="19"/>
      <c r="AEM59" s="19"/>
      <c r="AEN59" s="19"/>
      <c r="AEO59" s="19"/>
      <c r="AEP59" s="19"/>
      <c r="AEQ59" s="19"/>
      <c r="AER59" s="19"/>
      <c r="AES59" s="19"/>
      <c r="AET59" s="19"/>
      <c r="AEU59" s="19"/>
      <c r="AEV59" s="19"/>
      <c r="AEW59" s="19"/>
      <c r="AEX59" s="19"/>
      <c r="AEY59" s="19"/>
      <c r="AEZ59" s="19"/>
      <c r="AFA59" s="19"/>
      <c r="AFB59" s="19"/>
      <c r="AFC59" s="19"/>
      <c r="AFD59" s="19"/>
      <c r="AFE59" s="19"/>
      <c r="AFF59" s="19"/>
      <c r="AFG59" s="19"/>
      <c r="AFH59" s="19"/>
      <c r="AFI59" s="19"/>
      <c r="AFJ59" s="19"/>
      <c r="AFK59" s="19"/>
      <c r="AFL59" s="19"/>
      <c r="AFM59" s="19"/>
      <c r="AFN59" s="19"/>
      <c r="AFO59" s="19"/>
      <c r="AFP59" s="19"/>
      <c r="AFQ59" s="19"/>
      <c r="AFR59" s="19"/>
      <c r="AFS59" s="19"/>
      <c r="AFT59" s="19"/>
      <c r="AFU59" s="19"/>
      <c r="AFV59" s="19"/>
      <c r="AFW59" s="19"/>
      <c r="AFX59" s="19"/>
      <c r="AFY59" s="19"/>
      <c r="AFZ59" s="19"/>
      <c r="AGA59" s="19"/>
      <c r="AGB59" s="19"/>
      <c r="AGC59" s="19"/>
      <c r="AGD59" s="19"/>
      <c r="AGE59" s="19"/>
      <c r="AGF59" s="19"/>
      <c r="AGG59" s="19"/>
      <c r="AGH59" s="19"/>
      <c r="AGI59" s="19"/>
      <c r="AGJ59" s="19"/>
      <c r="AGK59" s="19"/>
      <c r="AGL59" s="19"/>
      <c r="AGM59" s="19"/>
      <c r="AGN59" s="19"/>
      <c r="AGO59" s="19"/>
      <c r="AGP59" s="19"/>
      <c r="AGQ59" s="19"/>
      <c r="AGR59" s="19"/>
      <c r="AGS59" s="19"/>
      <c r="AGT59" s="19"/>
      <c r="AGU59" s="19"/>
      <c r="AGV59" s="19"/>
      <c r="AGW59" s="19"/>
      <c r="AGX59" s="19"/>
      <c r="AGY59" s="19"/>
      <c r="AGZ59" s="19"/>
      <c r="AHA59" s="19"/>
      <c r="AHB59" s="19"/>
      <c r="AHC59" s="19"/>
      <c r="AHD59" s="19"/>
      <c r="AHE59" s="19"/>
      <c r="AHF59" s="19"/>
      <c r="AHG59" s="19"/>
      <c r="AHH59" s="19"/>
      <c r="AHI59" s="19"/>
      <c r="AHJ59" s="19"/>
      <c r="AHK59" s="19"/>
      <c r="AHL59" s="19"/>
      <c r="AHM59" s="19"/>
      <c r="AHN59" s="19"/>
      <c r="AHO59" s="19"/>
      <c r="AHP59" s="19"/>
      <c r="AHQ59" s="19"/>
      <c r="AHR59" s="19"/>
      <c r="AHS59" s="19"/>
      <c r="AHT59" s="19"/>
      <c r="AHU59" s="19"/>
      <c r="AHV59" s="19"/>
      <c r="AHW59" s="19"/>
      <c r="AHX59" s="19"/>
      <c r="AHY59" s="19"/>
      <c r="AHZ59" s="19"/>
      <c r="AIA59" s="19"/>
      <c r="AIB59" s="19"/>
      <c r="AIC59" s="19"/>
      <c r="AID59" s="19"/>
      <c r="AIE59" s="19"/>
      <c r="AIF59" s="19"/>
      <c r="AIG59" s="19"/>
      <c r="AIH59" s="19"/>
      <c r="AII59" s="19"/>
      <c r="AIJ59" s="19"/>
      <c r="AIK59" s="19"/>
      <c r="AIL59" s="19"/>
      <c r="AIM59" s="19"/>
      <c r="AIN59" s="19"/>
      <c r="AIO59" s="19"/>
      <c r="AIP59" s="19"/>
      <c r="AIQ59" s="19"/>
      <c r="AIR59" s="19"/>
      <c r="AIS59" s="19"/>
      <c r="AIT59" s="19"/>
      <c r="AIU59" s="19"/>
      <c r="AIV59" s="19"/>
      <c r="AIW59" s="19"/>
      <c r="AIX59" s="19"/>
      <c r="AIY59" s="19"/>
      <c r="AIZ59" s="19"/>
      <c r="AJA59" s="19"/>
      <c r="AJB59" s="19"/>
      <c r="AJC59" s="19"/>
      <c r="AJD59" s="19"/>
      <c r="AJE59" s="19"/>
      <c r="AJF59" s="19"/>
      <c r="AJG59" s="19"/>
      <c r="AJH59" s="19"/>
      <c r="AJI59" s="19"/>
      <c r="AJJ59" s="19"/>
      <c r="AJK59" s="19"/>
      <c r="AJL59" s="19"/>
      <c r="AJM59" s="19"/>
      <c r="AJN59" s="19"/>
      <c r="AJO59" s="19"/>
      <c r="AJP59" s="19"/>
      <c r="AJQ59" s="19"/>
      <c r="AJR59" s="19"/>
      <c r="AJS59" s="19"/>
      <c r="AJT59" s="19"/>
      <c r="AJU59" s="19"/>
      <c r="AJV59" s="19"/>
      <c r="AJW59" s="19"/>
      <c r="AJX59" s="19"/>
      <c r="AJY59" s="19"/>
      <c r="AJZ59" s="19"/>
      <c r="AKA59" s="19"/>
      <c r="AKB59" s="19"/>
      <c r="AKC59" s="19"/>
      <c r="AKD59" s="19"/>
      <c r="AKE59" s="19"/>
      <c r="AKF59" s="19"/>
      <c r="AKG59" s="19"/>
      <c r="AKH59" s="19"/>
      <c r="AKI59" s="19"/>
      <c r="AKJ59" s="19"/>
      <c r="AKK59" s="19"/>
      <c r="AKL59" s="19"/>
      <c r="AKM59" s="19"/>
      <c r="AKN59" s="19"/>
      <c r="AKO59" s="19"/>
      <c r="AKP59" s="19"/>
      <c r="AKQ59" s="19"/>
      <c r="AKR59" s="19"/>
      <c r="AKS59" s="19"/>
      <c r="AKT59" s="19"/>
      <c r="AKU59" s="19"/>
      <c r="AKV59" s="19"/>
      <c r="AKW59" s="19"/>
      <c r="AKX59" s="19"/>
      <c r="AKY59" s="19"/>
      <c r="AKZ59" s="19"/>
      <c r="ALA59" s="19"/>
      <c r="ALB59" s="19"/>
      <c r="ALC59" s="19"/>
      <c r="ALD59" s="19"/>
      <c r="ALE59" s="19"/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  <c r="ALU59" s="19"/>
      <c r="ALV59" s="19"/>
      <c r="ALW59" s="19"/>
      <c r="ALX59" s="19"/>
      <c r="ALY59" s="19"/>
      <c r="ALZ59" s="19"/>
      <c r="AMA59" s="19"/>
      <c r="AMB59" s="19"/>
      <c r="AMC59" s="19"/>
      <c r="AMD59" s="19"/>
      <c r="AME59" s="19"/>
      <c r="AMF59" s="19"/>
      <c r="AMG59" s="19"/>
      <c r="AMH59" s="19"/>
      <c r="AMI59" s="19"/>
      <c r="AMJ59" s="19"/>
      <c r="AMK59" s="19"/>
      <c r="AML59" s="19"/>
      <c r="AMM59" s="19"/>
      <c r="AMN59" s="19"/>
      <c r="AMO59" s="19"/>
      <c r="AMP59" s="19"/>
      <c r="AMQ59" s="19"/>
      <c r="AMR59" s="19"/>
      <c r="AMS59" s="19"/>
      <c r="AMT59" s="19"/>
      <c r="AMU59" s="19"/>
      <c r="AMV59" s="19"/>
      <c r="AMW59" s="19"/>
      <c r="AMX59" s="19"/>
      <c r="AMY59" s="19"/>
      <c r="AMZ59" s="19"/>
      <c r="ANA59" s="19"/>
      <c r="ANB59" s="19"/>
      <c r="ANC59" s="19"/>
      <c r="AND59" s="19"/>
      <c r="ANE59" s="19"/>
      <c r="ANF59" s="19"/>
      <c r="ANG59" s="19"/>
      <c r="ANH59" s="19"/>
      <c r="ANI59" s="19"/>
      <c r="ANJ59" s="19"/>
      <c r="ANK59" s="19"/>
      <c r="ANL59" s="19"/>
      <c r="ANM59" s="19"/>
      <c r="ANN59" s="19"/>
      <c r="ANO59" s="19"/>
      <c r="ANP59" s="19"/>
      <c r="ANQ59" s="19"/>
      <c r="ANR59" s="19"/>
      <c r="ANS59" s="19"/>
      <c r="ANT59" s="19"/>
      <c r="ANU59" s="19"/>
      <c r="ANV59" s="19"/>
      <c r="ANW59" s="19"/>
      <c r="ANX59" s="19"/>
      <c r="ANY59" s="19"/>
      <c r="ANZ59" s="19"/>
      <c r="AOA59" s="19"/>
      <c r="AOB59" s="19"/>
      <c r="AOC59" s="19"/>
      <c r="AOD59" s="19"/>
      <c r="AOE59" s="19"/>
      <c r="AOF59" s="19"/>
      <c r="AOG59" s="19"/>
      <c r="AOH59" s="19"/>
      <c r="AOI59" s="19"/>
      <c r="AOJ59" s="19"/>
      <c r="AOK59" s="19"/>
      <c r="AOL59" s="19"/>
      <c r="AOM59" s="19"/>
      <c r="AON59" s="19"/>
      <c r="AOO59" s="19"/>
      <c r="AOP59" s="19"/>
      <c r="AOQ59" s="19"/>
      <c r="AOR59" s="19"/>
      <c r="AOS59" s="19"/>
      <c r="AOT59" s="19"/>
      <c r="AOU59" s="19"/>
      <c r="AOV59" s="19"/>
      <c r="AOW59" s="19"/>
      <c r="AOX59" s="19"/>
      <c r="AOY59" s="19"/>
      <c r="AOZ59" s="19"/>
      <c r="APA59" s="19"/>
      <c r="APB59" s="19"/>
      <c r="APC59" s="19"/>
      <c r="APD59" s="19"/>
      <c r="APE59" s="19"/>
      <c r="APF59" s="19"/>
      <c r="APG59" s="19"/>
      <c r="APH59" s="19"/>
      <c r="API59" s="19"/>
      <c r="APJ59" s="19"/>
      <c r="APK59" s="19"/>
      <c r="APL59" s="19"/>
      <c r="APM59" s="19"/>
      <c r="APN59" s="19"/>
      <c r="APO59" s="19"/>
      <c r="APP59" s="19"/>
      <c r="APQ59" s="19"/>
      <c r="APR59" s="19"/>
      <c r="APS59" s="19"/>
      <c r="APT59" s="19"/>
      <c r="APU59" s="19"/>
      <c r="APV59" s="19"/>
      <c r="APW59" s="19"/>
      <c r="APX59" s="19"/>
      <c r="APY59" s="19"/>
      <c r="APZ59" s="19"/>
      <c r="AQA59" s="19"/>
      <c r="AQB59" s="19"/>
      <c r="AQC59" s="19"/>
      <c r="AQD59" s="19"/>
      <c r="AQE59" s="19"/>
      <c r="AQF59" s="19"/>
      <c r="AQG59" s="19"/>
      <c r="AQH59" s="19"/>
      <c r="AQI59" s="19"/>
      <c r="AQJ59" s="19"/>
      <c r="AQK59" s="19"/>
      <c r="AQL59" s="19"/>
      <c r="AQM59" s="19"/>
      <c r="AQN59" s="19"/>
      <c r="AQO59" s="19"/>
      <c r="AQP59" s="19"/>
      <c r="AQQ59" s="19"/>
      <c r="AQR59" s="19"/>
      <c r="AQS59" s="19"/>
      <c r="AQT59" s="19"/>
      <c r="AQU59" s="19"/>
      <c r="AQV59" s="19"/>
      <c r="AQW59" s="19"/>
      <c r="AQX59" s="19"/>
      <c r="AQY59" s="19"/>
      <c r="AQZ59" s="19"/>
      <c r="ARA59" s="19"/>
      <c r="ARB59" s="19"/>
      <c r="ARC59" s="19"/>
      <c r="ARD59" s="19"/>
      <c r="ARE59" s="19"/>
      <c r="ARF59" s="19"/>
      <c r="ARG59" s="19"/>
      <c r="ARH59" s="19"/>
      <c r="ARI59" s="19"/>
      <c r="ARJ59" s="19"/>
      <c r="ARK59" s="19"/>
      <c r="ARL59" s="19"/>
      <c r="ARM59" s="19"/>
      <c r="ARN59" s="19"/>
      <c r="ARO59" s="19"/>
      <c r="ARP59" s="19"/>
      <c r="ARQ59" s="19"/>
      <c r="ARR59" s="19"/>
      <c r="ARS59" s="19"/>
      <c r="ART59" s="19"/>
      <c r="ARU59" s="19"/>
      <c r="ARV59" s="19"/>
      <c r="ARW59" s="19"/>
      <c r="ARX59" s="19"/>
      <c r="ARY59" s="19"/>
      <c r="ARZ59" s="19"/>
      <c r="ASA59" s="19"/>
      <c r="ASB59" s="19"/>
      <c r="ASC59" s="19"/>
      <c r="ASD59" s="19"/>
      <c r="ASE59" s="19"/>
      <c r="ASF59" s="19"/>
      <c r="ASG59" s="19"/>
      <c r="ASH59" s="19"/>
      <c r="ASI59" s="19"/>
      <c r="ASJ59" s="19"/>
      <c r="ASK59" s="19"/>
      <c r="ASL59" s="19"/>
      <c r="ASM59" s="19"/>
      <c r="ASN59" s="19"/>
      <c r="ASO59" s="19"/>
      <c r="ASP59" s="19"/>
      <c r="ASQ59" s="19"/>
      <c r="ASR59" s="19"/>
      <c r="ASS59" s="19"/>
      <c r="AST59" s="19"/>
      <c r="ASU59" s="19"/>
      <c r="ASV59" s="19"/>
      <c r="ASW59" s="19"/>
      <c r="ASX59" s="19"/>
      <c r="ASY59" s="19"/>
      <c r="ASZ59" s="19"/>
      <c r="ATA59" s="19"/>
      <c r="ATB59" s="19"/>
      <c r="ATC59" s="19"/>
      <c r="ATD59" s="19"/>
      <c r="ATE59" s="19"/>
      <c r="ATF59" s="19"/>
      <c r="ATG59" s="19"/>
      <c r="ATH59" s="19"/>
      <c r="ATI59" s="19"/>
      <c r="ATJ59" s="19"/>
      <c r="ATK59" s="19"/>
      <c r="ATL59" s="19"/>
      <c r="ATM59" s="19"/>
      <c r="ATN59" s="19"/>
      <c r="ATO59" s="19"/>
      <c r="ATP59" s="19"/>
      <c r="ATQ59" s="19"/>
      <c r="ATR59" s="19"/>
      <c r="ATS59" s="19"/>
      <c r="ATT59" s="19"/>
      <c r="ATU59" s="19"/>
      <c r="ATV59" s="19"/>
      <c r="ATW59" s="19"/>
      <c r="ATX59" s="19"/>
      <c r="ATY59" s="19"/>
      <c r="ATZ59" s="19"/>
      <c r="AUA59" s="19"/>
      <c r="AUB59" s="19"/>
      <c r="AUC59" s="19"/>
      <c r="AUD59" s="19"/>
      <c r="AUE59" s="19"/>
      <c r="AUF59" s="19"/>
      <c r="AUG59" s="19"/>
      <c r="AUH59" s="19"/>
      <c r="AUI59" s="19"/>
      <c r="AUJ59" s="19"/>
      <c r="AUK59" s="19"/>
      <c r="AUL59" s="19"/>
      <c r="AUM59" s="19"/>
      <c r="AUN59" s="19"/>
      <c r="AUO59" s="19"/>
      <c r="AUP59" s="19"/>
      <c r="AUQ59" s="19"/>
      <c r="AUR59" s="19"/>
      <c r="AUS59" s="19"/>
      <c r="AUT59" s="19"/>
      <c r="AUU59" s="19"/>
      <c r="AUV59" s="19"/>
      <c r="AUW59" s="19"/>
      <c r="AUX59" s="19"/>
      <c r="AUY59" s="19"/>
      <c r="AUZ59" s="19"/>
      <c r="AVA59" s="19"/>
      <c r="AVB59" s="19"/>
      <c r="AVC59" s="19"/>
      <c r="AVD59" s="19"/>
      <c r="AVE59" s="19"/>
      <c r="AVF59" s="19"/>
      <c r="AVG59" s="19"/>
      <c r="AVH59" s="19"/>
      <c r="AVI59" s="19"/>
      <c r="AVJ59" s="19"/>
      <c r="AVK59" s="19"/>
      <c r="AVL59" s="19"/>
      <c r="AVM59" s="19"/>
      <c r="AVN59" s="19"/>
      <c r="AVO59" s="19"/>
      <c r="AVP59" s="19"/>
      <c r="AVQ59" s="19"/>
      <c r="AVR59" s="19"/>
      <c r="AVS59" s="19"/>
      <c r="AVT59" s="19"/>
      <c r="AVU59" s="19"/>
      <c r="AVV59" s="19"/>
      <c r="AVW59" s="19"/>
      <c r="AVX59" s="19"/>
      <c r="AVY59" s="19"/>
      <c r="AVZ59" s="19"/>
      <c r="AWA59" s="19"/>
      <c r="AWB59" s="19"/>
      <c r="AWC59" s="19"/>
      <c r="AWD59" s="19"/>
      <c r="AWE59" s="19"/>
      <c r="AWF59" s="19"/>
      <c r="AWG59" s="19"/>
      <c r="AWH59" s="19"/>
      <c r="AWI59" s="19"/>
      <c r="AWJ59" s="19"/>
      <c r="AWK59" s="19"/>
      <c r="AWL59" s="19"/>
      <c r="AWM59" s="19"/>
      <c r="AWN59" s="19"/>
      <c r="AWO59" s="19"/>
      <c r="AWP59" s="19"/>
      <c r="AWQ59" s="19"/>
      <c r="AWR59" s="19"/>
      <c r="AWS59" s="19"/>
      <c r="AWT59" s="19"/>
      <c r="AWU59" s="19"/>
      <c r="AWV59" s="19"/>
      <c r="AWW59" s="19"/>
      <c r="AWX59" s="19"/>
      <c r="AWY59" s="19"/>
      <c r="AWZ59" s="19"/>
      <c r="AXA59" s="19"/>
      <c r="AXB59" s="19"/>
      <c r="AXC59" s="19"/>
      <c r="AXD59" s="19"/>
      <c r="AXE59" s="19"/>
      <c r="AXF59" s="19"/>
      <c r="AXG59" s="19"/>
      <c r="AXH59" s="19"/>
      <c r="AXI59" s="19"/>
      <c r="AXJ59" s="19"/>
      <c r="AXK59" s="19"/>
      <c r="AXL59" s="19"/>
      <c r="AXM59" s="19"/>
      <c r="AXN59" s="19"/>
      <c r="AXO59" s="19"/>
      <c r="AXP59" s="19"/>
      <c r="AXQ59" s="19"/>
      <c r="AXR59" s="19"/>
      <c r="AXS59" s="19"/>
      <c r="AXT59" s="19"/>
      <c r="AXU59" s="19"/>
      <c r="AXV59" s="19"/>
      <c r="AXW59" s="19"/>
      <c r="AXX59" s="19"/>
      <c r="AXY59" s="19"/>
      <c r="AXZ59" s="19"/>
      <c r="AYA59" s="19"/>
      <c r="AYB59" s="19"/>
      <c r="AYC59" s="19"/>
      <c r="AYD59" s="19"/>
      <c r="AYE59" s="19"/>
      <c r="AYF59" s="19"/>
      <c r="AYG59" s="19"/>
      <c r="AYH59" s="19"/>
      <c r="AYI59" s="19"/>
      <c r="AYJ59" s="19"/>
      <c r="AYK59" s="19"/>
      <c r="AYL59" s="19"/>
      <c r="AYM59" s="19"/>
      <c r="AYN59" s="19"/>
      <c r="AYO59" s="19"/>
      <c r="AYP59" s="19"/>
      <c r="AYQ59" s="19"/>
      <c r="AYR59" s="19"/>
      <c r="AYS59" s="19"/>
      <c r="AYT59" s="19"/>
      <c r="AYU59" s="19"/>
      <c r="AYV59" s="19"/>
      <c r="AYW59" s="19"/>
      <c r="AYX59" s="19"/>
      <c r="AYY59" s="19"/>
      <c r="AYZ59" s="19"/>
      <c r="AZA59" s="19"/>
      <c r="AZB59" s="19"/>
      <c r="AZC59" s="19"/>
      <c r="AZD59" s="19"/>
      <c r="AZE59" s="19"/>
      <c r="AZF59" s="19"/>
      <c r="AZG59" s="19"/>
      <c r="AZH59" s="19"/>
      <c r="AZI59" s="19"/>
      <c r="AZJ59" s="19"/>
      <c r="AZK59" s="19"/>
      <c r="AZL59" s="19"/>
      <c r="AZM59" s="19"/>
      <c r="AZN59" s="19"/>
      <c r="AZO59" s="19"/>
      <c r="AZP59" s="19"/>
      <c r="AZQ59" s="19"/>
      <c r="AZR59" s="19"/>
      <c r="AZS59" s="19"/>
      <c r="AZT59" s="19"/>
      <c r="AZU59" s="19"/>
      <c r="AZV59" s="19"/>
      <c r="AZW59" s="19"/>
      <c r="AZX59" s="19"/>
      <c r="AZY59" s="19"/>
      <c r="AZZ59" s="19"/>
      <c r="BAA59" s="19"/>
      <c r="BAB59" s="19"/>
      <c r="BAC59" s="19"/>
      <c r="BAD59" s="19"/>
      <c r="BAE59" s="19"/>
      <c r="BAF59" s="19"/>
      <c r="BAG59" s="19"/>
      <c r="BAH59" s="19"/>
      <c r="BAI59" s="19"/>
      <c r="BAJ59" s="19"/>
      <c r="BAK59" s="19"/>
      <c r="BAL59" s="19"/>
      <c r="BAM59" s="19"/>
      <c r="BAN59" s="19"/>
      <c r="BAO59" s="19"/>
      <c r="BAP59" s="19"/>
      <c r="BAQ59" s="19"/>
      <c r="BAR59" s="19"/>
      <c r="BAS59" s="19"/>
      <c r="BAT59" s="19"/>
      <c r="BAU59" s="19"/>
      <c r="BAV59" s="19"/>
      <c r="BAW59" s="19"/>
      <c r="BAX59" s="19"/>
      <c r="BAY59" s="19"/>
      <c r="BAZ59" s="19"/>
      <c r="BBA59" s="19"/>
      <c r="BBB59" s="19"/>
      <c r="BBC59" s="19"/>
      <c r="BBD59" s="19"/>
      <c r="BBE59" s="19"/>
      <c r="BBF59" s="19"/>
      <c r="BBG59" s="19"/>
      <c r="BBH59" s="19"/>
      <c r="BBI59" s="19"/>
      <c r="BBJ59" s="19"/>
      <c r="BBK59" s="19"/>
      <c r="BBL59" s="19"/>
      <c r="BBM59" s="19"/>
      <c r="BBN59" s="19"/>
      <c r="BBO59" s="19"/>
      <c r="BBP59" s="19"/>
      <c r="BBQ59" s="19"/>
      <c r="BBR59" s="19"/>
      <c r="BBS59" s="19"/>
      <c r="BBT59" s="19"/>
      <c r="BBU59" s="19"/>
      <c r="BBV59" s="19"/>
      <c r="BBW59" s="19"/>
      <c r="BBX59" s="19"/>
      <c r="BBY59" s="19"/>
      <c r="BBZ59" s="19"/>
      <c r="BCA59" s="19"/>
      <c r="BCB59" s="19"/>
      <c r="BCC59" s="19"/>
      <c r="BCD59" s="19"/>
      <c r="BCE59" s="19"/>
      <c r="BCF59" s="19"/>
      <c r="BCG59" s="19"/>
      <c r="BCH59" s="19"/>
      <c r="BCI59" s="19"/>
      <c r="BCJ59" s="19"/>
      <c r="BCK59" s="19"/>
      <c r="BCL59" s="19"/>
      <c r="BCM59" s="19"/>
      <c r="BCN59" s="19"/>
      <c r="BCO59" s="19"/>
      <c r="BCP59" s="19"/>
      <c r="BCQ59" s="19"/>
      <c r="BCR59" s="19"/>
      <c r="BCS59" s="19"/>
      <c r="BCT59" s="19"/>
      <c r="BCU59" s="19"/>
      <c r="BCV59" s="19"/>
      <c r="BCW59" s="19"/>
      <c r="BCX59" s="19"/>
      <c r="BCY59" s="19"/>
      <c r="BCZ59" s="19"/>
      <c r="BDA59" s="19"/>
      <c r="BDB59" s="19"/>
      <c r="BDC59" s="19"/>
      <c r="BDD59" s="19"/>
      <c r="BDE59" s="19"/>
      <c r="BDF59" s="19"/>
      <c r="BDG59" s="19"/>
      <c r="BDH59" s="19"/>
      <c r="BDI59" s="19"/>
      <c r="BDJ59" s="19"/>
      <c r="BDK59" s="19"/>
      <c r="BDL59" s="19"/>
      <c r="BDM59" s="19"/>
      <c r="BDN59" s="19"/>
      <c r="BDO59" s="19"/>
      <c r="BDP59" s="19"/>
      <c r="BDQ59" s="19"/>
      <c r="BDR59" s="19"/>
      <c r="BDS59" s="19"/>
      <c r="BDT59" s="19"/>
      <c r="BDU59" s="19"/>
      <c r="BDV59" s="19"/>
      <c r="BDW59" s="19"/>
      <c r="BDX59" s="19"/>
      <c r="BDY59" s="19"/>
      <c r="BDZ59" s="19"/>
      <c r="BEA59" s="19"/>
      <c r="BEB59" s="19"/>
      <c r="BEC59" s="19"/>
      <c r="BED59" s="19"/>
      <c r="BEE59" s="19"/>
      <c r="BEF59" s="19"/>
      <c r="BEG59" s="19"/>
      <c r="BEH59" s="19"/>
      <c r="BEI59" s="19"/>
      <c r="BEJ59" s="19"/>
      <c r="BEK59" s="19"/>
      <c r="BEL59" s="19"/>
      <c r="BEM59" s="19"/>
      <c r="BEN59" s="19"/>
      <c r="BEO59" s="19"/>
      <c r="BEP59" s="19"/>
      <c r="BEQ59" s="19"/>
      <c r="BER59" s="19"/>
      <c r="BES59" s="19"/>
      <c r="BET59" s="19"/>
      <c r="BEU59" s="19"/>
      <c r="BEV59" s="19"/>
      <c r="BEW59" s="19"/>
      <c r="BEX59" s="19"/>
      <c r="BEY59" s="19"/>
      <c r="BEZ59" s="19"/>
      <c r="BFA59" s="19"/>
      <c r="BFB59" s="19"/>
      <c r="BFC59" s="19"/>
      <c r="BFD59" s="19"/>
      <c r="BFE59" s="19"/>
      <c r="BFF59" s="19"/>
      <c r="BFG59" s="19"/>
      <c r="BFH59" s="19"/>
      <c r="BFI59" s="19"/>
      <c r="BFJ59" s="19"/>
      <c r="BFK59" s="19"/>
      <c r="BFL59" s="19"/>
      <c r="BFM59" s="19"/>
      <c r="BFN59" s="19"/>
      <c r="BFO59" s="19"/>
      <c r="BFP59" s="19"/>
      <c r="BFQ59" s="19"/>
      <c r="BFR59" s="19"/>
      <c r="BFS59" s="19"/>
      <c r="BFT59" s="19"/>
      <c r="BFU59" s="19"/>
      <c r="BFV59" s="19"/>
      <c r="BFW59" s="19"/>
      <c r="BFX59" s="19"/>
      <c r="BFY59" s="19"/>
      <c r="BFZ59" s="19"/>
      <c r="BGA59" s="19"/>
      <c r="BGB59" s="19"/>
      <c r="BGC59" s="19"/>
      <c r="BGD59" s="19"/>
      <c r="BGE59" s="19"/>
      <c r="BGF59" s="19"/>
      <c r="BGG59" s="19"/>
      <c r="BGH59" s="19"/>
      <c r="BGI59" s="19"/>
      <c r="BGJ59" s="19"/>
      <c r="BGK59" s="19"/>
      <c r="BGL59" s="19"/>
      <c r="BGM59" s="19"/>
      <c r="BGN59" s="19"/>
      <c r="BGO59" s="19"/>
      <c r="BGP59" s="19"/>
      <c r="BGQ59" s="19"/>
      <c r="BGR59" s="19"/>
      <c r="BGS59" s="19"/>
      <c r="BGT59" s="19"/>
      <c r="BGU59" s="19"/>
      <c r="BGV59" s="19"/>
      <c r="BGW59" s="19"/>
      <c r="BGX59" s="19"/>
      <c r="BGY59" s="19"/>
      <c r="BGZ59" s="19"/>
      <c r="BHA59" s="19"/>
      <c r="BHB59" s="19"/>
      <c r="BHC59" s="19"/>
      <c r="BHD59" s="19"/>
      <c r="BHE59" s="19"/>
      <c r="BHF59" s="19"/>
      <c r="BHG59" s="19"/>
      <c r="BHH59" s="19"/>
      <c r="BHI59" s="19"/>
      <c r="BHJ59" s="19"/>
      <c r="BHK59" s="19"/>
      <c r="BHL59" s="19"/>
      <c r="BHM59" s="19"/>
      <c r="BHN59" s="19"/>
      <c r="BHO59" s="19"/>
      <c r="BHP59" s="19"/>
      <c r="BHQ59" s="19"/>
      <c r="BHR59" s="19"/>
      <c r="BHS59" s="19"/>
      <c r="BHT59" s="19"/>
      <c r="BHU59" s="19"/>
      <c r="BHV59" s="19"/>
      <c r="BHW59" s="19"/>
      <c r="BHX59" s="19"/>
      <c r="BHY59" s="19"/>
      <c r="BHZ59" s="19"/>
      <c r="BIA59" s="19"/>
      <c r="BIB59" s="19"/>
      <c r="BIC59" s="19"/>
      <c r="BID59" s="19"/>
      <c r="BIE59" s="19"/>
      <c r="BIF59" s="19"/>
      <c r="BIG59" s="19"/>
      <c r="BIH59" s="19"/>
      <c r="BII59" s="19"/>
      <c r="BIJ59" s="19"/>
      <c r="BIK59" s="19"/>
      <c r="BIL59" s="19"/>
      <c r="BIM59" s="19"/>
      <c r="BIN59" s="19"/>
      <c r="BIO59" s="19"/>
      <c r="BIP59" s="19"/>
      <c r="BIQ59" s="19"/>
      <c r="BIR59" s="19"/>
      <c r="BIS59" s="19"/>
      <c r="BIT59" s="19"/>
      <c r="BIU59" s="19"/>
      <c r="BIV59" s="19"/>
      <c r="BIW59" s="19"/>
      <c r="BIX59" s="19"/>
      <c r="BIY59" s="19"/>
      <c r="BIZ59" s="19"/>
      <c r="BJA59" s="19"/>
      <c r="BJB59" s="19"/>
      <c r="BJC59" s="19"/>
      <c r="BJD59" s="19"/>
      <c r="BJE59" s="19"/>
      <c r="BJF59" s="19"/>
      <c r="BJG59" s="19"/>
      <c r="BJH59" s="19"/>
      <c r="BJI59" s="19"/>
      <c r="BJJ59" s="19"/>
      <c r="BJK59" s="19"/>
      <c r="BJL59" s="19"/>
      <c r="BJM59" s="19"/>
      <c r="BJN59" s="19"/>
      <c r="BJO59" s="19"/>
      <c r="BJP59" s="19"/>
      <c r="BJQ59" s="19"/>
      <c r="BJR59" s="19"/>
      <c r="BJS59" s="19"/>
      <c r="BJT59" s="19"/>
      <c r="BJU59" s="19"/>
      <c r="BJV59" s="19"/>
      <c r="BJW59" s="19"/>
      <c r="BJX59" s="19"/>
      <c r="BJY59" s="19"/>
      <c r="BJZ59" s="19"/>
      <c r="BKA59" s="19"/>
      <c r="BKB59" s="19"/>
      <c r="BKC59" s="19"/>
      <c r="BKD59" s="19"/>
      <c r="BKE59" s="19"/>
      <c r="BKF59" s="19"/>
      <c r="BKG59" s="19"/>
      <c r="BKH59" s="19"/>
      <c r="BKI59" s="19"/>
      <c r="BKJ59" s="19"/>
      <c r="BKK59" s="19"/>
      <c r="BKL59" s="19"/>
      <c r="BKM59" s="19"/>
      <c r="BKN59" s="19"/>
      <c r="BKO59" s="19"/>
      <c r="BKP59" s="19"/>
      <c r="BKQ59" s="19"/>
      <c r="BKR59" s="19"/>
      <c r="BKS59" s="19"/>
      <c r="BKT59" s="19"/>
      <c r="BKU59" s="19"/>
      <c r="BKV59" s="19"/>
      <c r="BKW59" s="19"/>
      <c r="BKX59" s="19"/>
      <c r="BKY59" s="19"/>
      <c r="BKZ59" s="19"/>
      <c r="BLA59" s="19"/>
      <c r="BLB59" s="19"/>
      <c r="BLC59" s="19"/>
      <c r="BLD59" s="19"/>
      <c r="BLE59" s="19"/>
      <c r="BLF59" s="19"/>
      <c r="BLG59" s="19"/>
      <c r="BLH59" s="19"/>
      <c r="BLI59" s="19"/>
      <c r="BLJ59" s="19"/>
      <c r="BLK59" s="19"/>
      <c r="BLL59" s="19"/>
      <c r="BLM59" s="19"/>
      <c r="BLN59" s="19"/>
      <c r="BLO59" s="19"/>
      <c r="BLP59" s="19"/>
      <c r="BLQ59" s="19"/>
      <c r="BLR59" s="19"/>
      <c r="BLS59" s="19"/>
      <c r="BLT59" s="19"/>
      <c r="BLU59" s="19"/>
      <c r="BLV59" s="19"/>
      <c r="BLW59" s="19"/>
      <c r="BLX59" s="19"/>
      <c r="BLY59" s="19"/>
      <c r="BLZ59" s="19"/>
      <c r="BMA59" s="19"/>
      <c r="BMB59" s="19"/>
      <c r="BMC59" s="19"/>
      <c r="BMD59" s="19"/>
      <c r="BME59" s="19"/>
      <c r="BMF59" s="19"/>
      <c r="BMG59" s="19"/>
      <c r="BMH59" s="19"/>
      <c r="BMI59" s="19"/>
      <c r="BMJ59" s="19"/>
      <c r="BMK59" s="19"/>
      <c r="BML59" s="19"/>
      <c r="BMM59" s="19"/>
      <c r="BMN59" s="19"/>
      <c r="BMO59" s="19"/>
      <c r="BMP59" s="19"/>
      <c r="BMQ59" s="19"/>
      <c r="BMR59" s="19"/>
      <c r="BMS59" s="19"/>
      <c r="BMT59" s="19"/>
      <c r="BMU59" s="19"/>
      <c r="BMV59" s="19"/>
      <c r="BMW59" s="19"/>
      <c r="BMX59" s="19"/>
      <c r="BMY59" s="19"/>
      <c r="BMZ59" s="19"/>
      <c r="BNA59" s="19"/>
      <c r="BNB59" s="19"/>
      <c r="BNC59" s="19"/>
      <c r="BND59" s="19"/>
      <c r="BNE59" s="19"/>
      <c r="BNF59" s="19"/>
      <c r="BNG59" s="19"/>
      <c r="BNH59" s="19"/>
      <c r="BNI59" s="19"/>
      <c r="BNJ59" s="19"/>
      <c r="BNK59" s="19"/>
      <c r="BNL59" s="19"/>
      <c r="BNM59" s="19"/>
      <c r="BNN59" s="19"/>
      <c r="BNO59" s="19"/>
      <c r="BNP59" s="19"/>
      <c r="BNQ59" s="19"/>
      <c r="BNR59" s="19"/>
      <c r="BNS59" s="19"/>
      <c r="BNT59" s="19"/>
      <c r="BNU59" s="19"/>
      <c r="BNV59" s="19"/>
      <c r="BNW59" s="19"/>
      <c r="BNX59" s="19"/>
      <c r="BNY59" s="19"/>
      <c r="BNZ59" s="19"/>
      <c r="BOA59" s="19"/>
      <c r="BOB59" s="19"/>
      <c r="BOC59" s="19"/>
      <c r="BOD59" s="19"/>
      <c r="BOE59" s="19"/>
      <c r="BOF59" s="19"/>
      <c r="BOG59" s="19"/>
      <c r="BOH59" s="19"/>
      <c r="BOI59" s="19"/>
      <c r="BOJ59" s="19"/>
      <c r="BOK59" s="19"/>
      <c r="BOL59" s="19"/>
      <c r="BOM59" s="19"/>
      <c r="BON59" s="19"/>
      <c r="BOO59" s="19"/>
      <c r="BOP59" s="19"/>
      <c r="BOQ59" s="19"/>
      <c r="BOR59" s="19"/>
      <c r="BOS59" s="19"/>
      <c r="BOT59" s="19"/>
      <c r="BOU59" s="19"/>
      <c r="BOV59" s="19"/>
      <c r="BOW59" s="19"/>
      <c r="BOX59" s="19"/>
      <c r="BOY59" s="19"/>
      <c r="BOZ59" s="19"/>
      <c r="BPA59" s="19"/>
      <c r="BPB59" s="19"/>
      <c r="BPC59" s="19"/>
      <c r="BPD59" s="19"/>
      <c r="BPE59" s="19"/>
      <c r="BPF59" s="19"/>
      <c r="BPG59" s="19"/>
      <c r="BPH59" s="19"/>
      <c r="BPI59" s="19"/>
      <c r="BPJ59" s="19"/>
      <c r="BPK59" s="19"/>
      <c r="BPL59" s="19"/>
      <c r="BPM59" s="19"/>
      <c r="BPN59" s="19"/>
      <c r="BPO59" s="19"/>
      <c r="BPP59" s="19"/>
      <c r="BPQ59" s="19"/>
      <c r="BPR59" s="19"/>
      <c r="BPS59" s="19"/>
      <c r="BPT59" s="19"/>
      <c r="BPU59" s="19"/>
      <c r="BPV59" s="19"/>
      <c r="BPW59" s="19"/>
      <c r="BPX59" s="19"/>
      <c r="BPY59" s="19"/>
      <c r="BPZ59" s="19"/>
      <c r="BQA59" s="19"/>
      <c r="BQB59" s="19"/>
      <c r="BQC59" s="19"/>
      <c r="BQD59" s="19"/>
      <c r="BQE59" s="19"/>
      <c r="BQF59" s="19"/>
      <c r="BQG59" s="19"/>
      <c r="BQH59" s="19"/>
      <c r="BQI59" s="19"/>
      <c r="BQJ59" s="19"/>
      <c r="BQK59" s="19"/>
      <c r="BQL59" s="19"/>
      <c r="BQM59" s="19"/>
      <c r="BQN59" s="19"/>
      <c r="BQO59" s="19"/>
      <c r="BQP59" s="19"/>
      <c r="BQQ59" s="19"/>
      <c r="BQR59" s="19"/>
      <c r="BQS59" s="19"/>
      <c r="BQT59" s="19"/>
      <c r="BQU59" s="19"/>
      <c r="BQV59" s="19"/>
      <c r="BQW59" s="19"/>
      <c r="BQX59" s="19"/>
      <c r="BQY59" s="19"/>
      <c r="BQZ59" s="19"/>
      <c r="BRA59" s="19"/>
      <c r="BRB59" s="19"/>
      <c r="BRC59" s="19"/>
      <c r="BRD59" s="19"/>
      <c r="BRE59" s="19"/>
      <c r="BRF59" s="19"/>
      <c r="BRG59" s="19"/>
      <c r="BRH59" s="19"/>
      <c r="BRI59" s="19"/>
      <c r="BRJ59" s="19"/>
      <c r="BRK59" s="19"/>
      <c r="BRL59" s="19"/>
      <c r="BRM59" s="19"/>
      <c r="BRN59" s="19"/>
      <c r="BRO59" s="19"/>
      <c r="BRP59" s="19"/>
      <c r="BRQ59" s="19"/>
      <c r="BRR59" s="19"/>
      <c r="BRS59" s="19"/>
      <c r="BRT59" s="19"/>
      <c r="BRU59" s="19"/>
      <c r="BRV59" s="19"/>
      <c r="BRW59" s="19"/>
      <c r="BRX59" s="19"/>
      <c r="BRY59" s="19"/>
      <c r="BRZ59" s="19"/>
      <c r="BSA59" s="19"/>
      <c r="BSB59" s="19"/>
      <c r="BSC59" s="19"/>
      <c r="BSD59" s="19"/>
      <c r="BSE59" s="19"/>
      <c r="BSF59" s="19"/>
      <c r="BSG59" s="19"/>
      <c r="BSH59" s="19"/>
      <c r="BSI59" s="19"/>
      <c r="BSJ59" s="19"/>
      <c r="BSK59" s="19"/>
      <c r="BSL59" s="19"/>
      <c r="BSM59" s="19"/>
      <c r="BSN59" s="19"/>
      <c r="BSO59" s="19"/>
      <c r="BSP59" s="19"/>
      <c r="BSQ59" s="19"/>
      <c r="BSR59" s="19"/>
      <c r="BSS59" s="19"/>
      <c r="BST59" s="19"/>
      <c r="BSU59" s="19"/>
      <c r="BSV59" s="19"/>
      <c r="BSW59" s="19"/>
      <c r="BSX59" s="19"/>
      <c r="BSY59" s="19"/>
      <c r="BSZ59" s="19"/>
      <c r="BTA59" s="19"/>
      <c r="BTB59" s="19"/>
      <c r="BTC59" s="19"/>
      <c r="BTD59" s="19"/>
      <c r="BTE59" s="19"/>
      <c r="BTF59" s="19"/>
      <c r="BTG59" s="19"/>
      <c r="BTH59" s="19"/>
      <c r="BTI59" s="19"/>
      <c r="BTJ59" s="19"/>
      <c r="BTK59" s="19"/>
      <c r="BTL59" s="19"/>
      <c r="BTM59" s="19"/>
      <c r="BTN59" s="19"/>
      <c r="BTO59" s="19"/>
      <c r="BTP59" s="19"/>
      <c r="BTQ59" s="19"/>
      <c r="BTR59" s="19"/>
      <c r="BTS59" s="19"/>
      <c r="BTT59" s="19"/>
      <c r="BTU59" s="19"/>
      <c r="BTV59" s="19"/>
      <c r="BTW59" s="19"/>
      <c r="BTX59" s="19"/>
      <c r="BTY59" s="19"/>
      <c r="BTZ59" s="19"/>
      <c r="BUA59" s="19"/>
      <c r="BUB59" s="19"/>
      <c r="BUC59" s="19"/>
      <c r="BUD59" s="19"/>
      <c r="BUE59" s="19"/>
      <c r="BUF59" s="19"/>
      <c r="BUG59" s="19"/>
      <c r="BUH59" s="19"/>
      <c r="BUI59" s="19"/>
      <c r="BUJ59" s="19"/>
      <c r="BUK59" s="19"/>
      <c r="BUL59" s="19"/>
      <c r="BUM59" s="19"/>
      <c r="BUN59" s="19"/>
      <c r="BUO59" s="19"/>
      <c r="BUP59" s="19"/>
      <c r="BUQ59" s="19"/>
      <c r="BUR59" s="19"/>
      <c r="BUS59" s="19"/>
      <c r="BUT59" s="19"/>
      <c r="BUU59" s="19"/>
      <c r="BUV59" s="19"/>
      <c r="BUW59" s="19"/>
      <c r="BUX59" s="19"/>
      <c r="BUY59" s="19"/>
      <c r="BUZ59" s="19"/>
      <c r="BVA59" s="19"/>
      <c r="BVB59" s="19"/>
      <c r="BVC59" s="19"/>
      <c r="BVD59" s="19"/>
      <c r="BVE59" s="19"/>
      <c r="BVF59" s="19"/>
      <c r="BVG59" s="19"/>
    </row>
    <row r="60" spans="1:1931" s="46" customFormat="1" ht="15">
      <c r="A60" s="153"/>
      <c r="B60" s="43" t="s">
        <v>48</v>
      </c>
      <c r="C60" s="143">
        <v>322541.56</v>
      </c>
      <c r="D60" s="161">
        <v>0</v>
      </c>
      <c r="E60" s="45">
        <v>366000</v>
      </c>
      <c r="F60" s="105">
        <v>0.88126109289617482</v>
      </c>
      <c r="G60" s="127">
        <v>43458.44</v>
      </c>
      <c r="H60" s="44"/>
      <c r="I60" s="45">
        <v>391832.86000000004</v>
      </c>
      <c r="J60" s="44"/>
      <c r="K60" s="154"/>
      <c r="L60" s="155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  <c r="OV60" s="19"/>
      <c r="OW60" s="19"/>
      <c r="OX60" s="19"/>
      <c r="OY60" s="19"/>
      <c r="OZ60" s="19"/>
      <c r="PA60" s="19"/>
      <c r="PB60" s="19"/>
      <c r="PC60" s="19"/>
      <c r="PD60" s="19"/>
      <c r="PE60" s="19"/>
      <c r="PF60" s="19"/>
      <c r="PG60" s="19"/>
      <c r="PH60" s="19"/>
      <c r="PI60" s="19"/>
      <c r="PJ60" s="19"/>
      <c r="PK60" s="19"/>
      <c r="PL60" s="19"/>
      <c r="PM60" s="19"/>
      <c r="PN60" s="19"/>
      <c r="PO60" s="19"/>
      <c r="PP60" s="19"/>
      <c r="PQ60" s="19"/>
      <c r="PR60" s="19"/>
      <c r="PS60" s="19"/>
      <c r="PT60" s="19"/>
      <c r="PU60" s="19"/>
      <c r="PV60" s="19"/>
      <c r="PW60" s="19"/>
      <c r="PX60" s="19"/>
      <c r="PY60" s="19"/>
      <c r="PZ60" s="19"/>
      <c r="QA60" s="19"/>
      <c r="QB60" s="19"/>
      <c r="QC60" s="19"/>
      <c r="QD60" s="19"/>
      <c r="QE60" s="19"/>
      <c r="QF60" s="19"/>
      <c r="QG60" s="19"/>
      <c r="QH60" s="19"/>
      <c r="QI60" s="19"/>
      <c r="QJ60" s="19"/>
      <c r="QK60" s="19"/>
      <c r="QL60" s="19"/>
      <c r="QM60" s="19"/>
      <c r="QN60" s="19"/>
      <c r="QO60" s="19"/>
      <c r="QP60" s="19"/>
      <c r="QQ60" s="19"/>
      <c r="QR60" s="19"/>
      <c r="QS60" s="19"/>
      <c r="QT60" s="19"/>
      <c r="QU60" s="19"/>
      <c r="QV60" s="19"/>
      <c r="QW60" s="19"/>
      <c r="QX60" s="19"/>
      <c r="QY60" s="19"/>
      <c r="QZ60" s="19"/>
      <c r="RA60" s="19"/>
      <c r="RB60" s="19"/>
      <c r="RC60" s="19"/>
      <c r="RD60" s="19"/>
      <c r="RE60" s="19"/>
      <c r="RF60" s="19"/>
      <c r="RG60" s="19"/>
      <c r="RH60" s="19"/>
      <c r="RI60" s="19"/>
      <c r="RJ60" s="19"/>
      <c r="RK60" s="19"/>
      <c r="RL60" s="19"/>
      <c r="RM60" s="19"/>
      <c r="RN60" s="19"/>
      <c r="RO60" s="19"/>
      <c r="RP60" s="19"/>
      <c r="RQ60" s="19"/>
      <c r="RR60" s="19"/>
      <c r="RS60" s="19"/>
      <c r="RT60" s="19"/>
      <c r="RU60" s="19"/>
      <c r="RV60" s="19"/>
      <c r="RW60" s="19"/>
      <c r="RX60" s="19"/>
      <c r="RY60" s="19"/>
      <c r="RZ60" s="19"/>
      <c r="SA60" s="19"/>
      <c r="SB60" s="19"/>
      <c r="SC60" s="19"/>
      <c r="SD60" s="19"/>
      <c r="SE60" s="19"/>
      <c r="SF60" s="19"/>
      <c r="SG60" s="19"/>
      <c r="SH60" s="19"/>
      <c r="SI60" s="19"/>
      <c r="SJ60" s="19"/>
      <c r="SK60" s="19"/>
      <c r="SL60" s="19"/>
      <c r="SM60" s="19"/>
      <c r="SN60" s="19"/>
      <c r="SO60" s="19"/>
      <c r="SP60" s="19"/>
      <c r="SQ60" s="19"/>
      <c r="SR60" s="19"/>
      <c r="SS60" s="19"/>
      <c r="ST60" s="19"/>
      <c r="SU60" s="19"/>
      <c r="SV60" s="19"/>
      <c r="SW60" s="19"/>
      <c r="SX60" s="19"/>
      <c r="SY60" s="19"/>
      <c r="SZ60" s="19"/>
      <c r="TA60" s="19"/>
      <c r="TB60" s="19"/>
      <c r="TC60" s="19"/>
      <c r="TD60" s="19"/>
      <c r="TE60" s="19"/>
      <c r="TF60" s="19"/>
      <c r="TG60" s="19"/>
      <c r="TH60" s="19"/>
      <c r="TI60" s="19"/>
      <c r="TJ60" s="19"/>
      <c r="TK60" s="19"/>
      <c r="TL60" s="19"/>
      <c r="TM60" s="19"/>
      <c r="TN60" s="19"/>
      <c r="TO60" s="19"/>
      <c r="TP60" s="19"/>
      <c r="TQ60" s="19"/>
      <c r="TR60" s="19"/>
      <c r="TS60" s="19"/>
      <c r="TT60" s="19"/>
      <c r="TU60" s="19"/>
      <c r="TV60" s="19"/>
      <c r="TW60" s="19"/>
      <c r="TX60" s="19"/>
      <c r="TY60" s="19"/>
      <c r="TZ60" s="19"/>
      <c r="UA60" s="19"/>
      <c r="UB60" s="19"/>
      <c r="UC60" s="19"/>
      <c r="UD60" s="19"/>
      <c r="UE60" s="19"/>
      <c r="UF60" s="19"/>
      <c r="UG60" s="19"/>
      <c r="UH60" s="19"/>
      <c r="UI60" s="19"/>
      <c r="UJ60" s="19"/>
      <c r="UK60" s="19"/>
      <c r="UL60" s="19"/>
      <c r="UM60" s="19"/>
      <c r="UN60" s="19"/>
      <c r="UO60" s="19"/>
      <c r="UP60" s="19"/>
      <c r="UQ60" s="19"/>
      <c r="UR60" s="19"/>
      <c r="US60" s="19"/>
      <c r="UT60" s="19"/>
      <c r="UU60" s="19"/>
      <c r="UV60" s="19"/>
      <c r="UW60" s="19"/>
      <c r="UX60" s="19"/>
      <c r="UY60" s="19"/>
      <c r="UZ60" s="19"/>
      <c r="VA60" s="19"/>
      <c r="VB60" s="19"/>
      <c r="VC60" s="19"/>
      <c r="VD60" s="19"/>
      <c r="VE60" s="19"/>
      <c r="VF60" s="19"/>
      <c r="VG60" s="19"/>
      <c r="VH60" s="19"/>
      <c r="VI60" s="19"/>
      <c r="VJ60" s="19"/>
      <c r="VK60" s="19"/>
      <c r="VL60" s="19"/>
      <c r="VM60" s="19"/>
      <c r="VN60" s="19"/>
      <c r="VO60" s="19"/>
      <c r="VP60" s="19"/>
      <c r="VQ60" s="19"/>
      <c r="VR60" s="19"/>
      <c r="VS60" s="19"/>
      <c r="VT60" s="19"/>
      <c r="VU60" s="19"/>
      <c r="VV60" s="19"/>
      <c r="VW60" s="19"/>
      <c r="VX60" s="19"/>
      <c r="VY60" s="19"/>
      <c r="VZ60" s="19"/>
      <c r="WA60" s="19"/>
      <c r="WB60" s="19"/>
      <c r="WC60" s="19"/>
      <c r="WD60" s="19"/>
      <c r="WE60" s="19"/>
      <c r="WF60" s="19"/>
      <c r="WG60" s="19"/>
      <c r="WH60" s="19"/>
      <c r="WI60" s="19"/>
      <c r="WJ60" s="19"/>
      <c r="WK60" s="19"/>
      <c r="WL60" s="19"/>
      <c r="WM60" s="19"/>
      <c r="WN60" s="19"/>
      <c r="WO60" s="19"/>
      <c r="WP60" s="19"/>
      <c r="WQ60" s="19"/>
      <c r="WR60" s="19"/>
      <c r="WS60" s="19"/>
      <c r="WT60" s="19"/>
      <c r="WU60" s="19"/>
      <c r="WV60" s="19"/>
      <c r="WW60" s="19"/>
      <c r="WX60" s="19"/>
      <c r="WY60" s="19"/>
      <c r="WZ60" s="19"/>
      <c r="XA60" s="19"/>
      <c r="XB60" s="19"/>
      <c r="XC60" s="19"/>
      <c r="XD60" s="19"/>
      <c r="XE60" s="19"/>
      <c r="XF60" s="19"/>
      <c r="XG60" s="19"/>
      <c r="XH60" s="19"/>
      <c r="XI60" s="19"/>
      <c r="XJ60" s="19"/>
      <c r="XK60" s="19"/>
      <c r="XL60" s="19"/>
      <c r="XM60" s="19"/>
      <c r="XN60" s="19"/>
      <c r="XO60" s="19"/>
      <c r="XP60" s="19"/>
      <c r="XQ60" s="19"/>
      <c r="XR60" s="19"/>
      <c r="XS60" s="19"/>
      <c r="XT60" s="19"/>
      <c r="XU60" s="19"/>
      <c r="XV60" s="19"/>
      <c r="XW60" s="19"/>
      <c r="XX60" s="19"/>
      <c r="XY60" s="19"/>
      <c r="XZ60" s="19"/>
      <c r="YA60" s="19"/>
      <c r="YB60" s="19"/>
      <c r="YC60" s="19"/>
      <c r="YD60" s="19"/>
      <c r="YE60" s="19"/>
      <c r="YF60" s="19"/>
      <c r="YG60" s="19"/>
      <c r="YH60" s="19"/>
      <c r="YI60" s="19"/>
      <c r="YJ60" s="19"/>
      <c r="YK60" s="19"/>
      <c r="YL60" s="19"/>
      <c r="YM60" s="19"/>
      <c r="YN60" s="19"/>
      <c r="YO60" s="19"/>
      <c r="YP60" s="19"/>
      <c r="YQ60" s="19"/>
      <c r="YR60" s="19"/>
      <c r="YS60" s="19"/>
      <c r="YT60" s="19"/>
      <c r="YU60" s="19"/>
      <c r="YV60" s="19"/>
      <c r="YW60" s="19"/>
      <c r="YX60" s="19"/>
      <c r="YY60" s="19"/>
      <c r="YZ60" s="19"/>
      <c r="ZA60" s="19"/>
      <c r="ZB60" s="19"/>
      <c r="ZC60" s="19"/>
      <c r="ZD60" s="19"/>
      <c r="ZE60" s="19"/>
      <c r="ZF60" s="19"/>
      <c r="ZG60" s="19"/>
      <c r="ZH60" s="19"/>
      <c r="ZI60" s="19"/>
      <c r="ZJ60" s="19"/>
      <c r="ZK60" s="19"/>
      <c r="ZL60" s="19"/>
      <c r="ZM60" s="19"/>
      <c r="ZN60" s="19"/>
      <c r="ZO60" s="19"/>
      <c r="ZP60" s="19"/>
      <c r="ZQ60" s="19"/>
      <c r="ZR60" s="19"/>
      <c r="ZS60" s="19"/>
      <c r="ZT60" s="19"/>
      <c r="ZU60" s="19"/>
      <c r="ZV60" s="19"/>
      <c r="ZW60" s="19"/>
      <c r="ZX60" s="19"/>
      <c r="ZY60" s="19"/>
      <c r="ZZ60" s="19"/>
      <c r="AAA60" s="19"/>
      <c r="AAB60" s="19"/>
      <c r="AAC60" s="19"/>
      <c r="AAD60" s="19"/>
      <c r="AAE60" s="19"/>
      <c r="AAF60" s="19"/>
      <c r="AAG60" s="19"/>
      <c r="AAH60" s="19"/>
      <c r="AAI60" s="19"/>
      <c r="AAJ60" s="19"/>
      <c r="AAK60" s="19"/>
      <c r="AAL60" s="19"/>
      <c r="AAM60" s="19"/>
      <c r="AAN60" s="19"/>
      <c r="AAO60" s="19"/>
      <c r="AAP60" s="19"/>
      <c r="AAQ60" s="19"/>
      <c r="AAR60" s="19"/>
      <c r="AAS60" s="19"/>
      <c r="AAT60" s="19"/>
      <c r="AAU60" s="19"/>
      <c r="AAV60" s="19"/>
      <c r="AAW60" s="19"/>
      <c r="AAX60" s="19"/>
      <c r="AAY60" s="19"/>
      <c r="AAZ60" s="19"/>
      <c r="ABA60" s="19"/>
      <c r="ABB60" s="19"/>
      <c r="ABC60" s="19"/>
      <c r="ABD60" s="19"/>
      <c r="ABE60" s="19"/>
      <c r="ABF60" s="19"/>
      <c r="ABG60" s="19"/>
      <c r="ABH60" s="19"/>
      <c r="ABI60" s="19"/>
      <c r="ABJ60" s="19"/>
      <c r="ABK60" s="19"/>
      <c r="ABL60" s="19"/>
      <c r="ABM60" s="19"/>
      <c r="ABN60" s="19"/>
      <c r="ABO60" s="19"/>
      <c r="ABP60" s="19"/>
      <c r="ABQ60" s="19"/>
      <c r="ABR60" s="19"/>
      <c r="ABS60" s="19"/>
      <c r="ABT60" s="19"/>
      <c r="ABU60" s="19"/>
      <c r="ABV60" s="19"/>
      <c r="ABW60" s="19"/>
      <c r="ABX60" s="19"/>
      <c r="ABY60" s="19"/>
      <c r="ABZ60" s="19"/>
      <c r="ACA60" s="19"/>
      <c r="ACB60" s="19"/>
      <c r="ACC60" s="19"/>
      <c r="ACD60" s="19"/>
      <c r="ACE60" s="19"/>
      <c r="ACF60" s="19"/>
      <c r="ACG60" s="19"/>
      <c r="ACH60" s="19"/>
      <c r="ACI60" s="19"/>
      <c r="ACJ60" s="19"/>
      <c r="ACK60" s="19"/>
      <c r="ACL60" s="19"/>
      <c r="ACM60" s="19"/>
      <c r="ACN60" s="19"/>
      <c r="ACO60" s="19"/>
      <c r="ACP60" s="19"/>
      <c r="ACQ60" s="19"/>
      <c r="ACR60" s="19"/>
      <c r="ACS60" s="19"/>
      <c r="ACT60" s="19"/>
      <c r="ACU60" s="19"/>
      <c r="ACV60" s="19"/>
      <c r="ACW60" s="19"/>
      <c r="ACX60" s="19"/>
      <c r="ACY60" s="19"/>
      <c r="ACZ60" s="19"/>
      <c r="ADA60" s="19"/>
      <c r="ADB60" s="19"/>
      <c r="ADC60" s="19"/>
      <c r="ADD60" s="19"/>
      <c r="ADE60" s="19"/>
      <c r="ADF60" s="19"/>
      <c r="ADG60" s="19"/>
      <c r="ADH60" s="19"/>
      <c r="ADI60" s="19"/>
      <c r="ADJ60" s="19"/>
      <c r="ADK60" s="19"/>
      <c r="ADL60" s="19"/>
      <c r="ADM60" s="19"/>
      <c r="ADN60" s="19"/>
      <c r="ADO60" s="19"/>
      <c r="ADP60" s="19"/>
      <c r="ADQ60" s="19"/>
      <c r="ADR60" s="19"/>
      <c r="ADS60" s="19"/>
      <c r="ADT60" s="19"/>
      <c r="ADU60" s="19"/>
      <c r="ADV60" s="19"/>
      <c r="ADW60" s="19"/>
      <c r="ADX60" s="19"/>
      <c r="ADY60" s="19"/>
      <c r="ADZ60" s="19"/>
      <c r="AEA60" s="19"/>
      <c r="AEB60" s="19"/>
      <c r="AEC60" s="19"/>
      <c r="AED60" s="19"/>
      <c r="AEE60" s="19"/>
      <c r="AEF60" s="19"/>
      <c r="AEG60" s="19"/>
      <c r="AEH60" s="19"/>
      <c r="AEI60" s="19"/>
      <c r="AEJ60" s="19"/>
      <c r="AEK60" s="19"/>
      <c r="AEL60" s="19"/>
      <c r="AEM60" s="19"/>
      <c r="AEN60" s="19"/>
      <c r="AEO60" s="19"/>
      <c r="AEP60" s="19"/>
      <c r="AEQ60" s="19"/>
      <c r="AER60" s="19"/>
      <c r="AES60" s="19"/>
      <c r="AET60" s="19"/>
      <c r="AEU60" s="19"/>
      <c r="AEV60" s="19"/>
      <c r="AEW60" s="19"/>
      <c r="AEX60" s="19"/>
      <c r="AEY60" s="19"/>
      <c r="AEZ60" s="19"/>
      <c r="AFA60" s="19"/>
      <c r="AFB60" s="19"/>
      <c r="AFC60" s="19"/>
      <c r="AFD60" s="19"/>
      <c r="AFE60" s="19"/>
      <c r="AFF60" s="19"/>
      <c r="AFG60" s="19"/>
      <c r="AFH60" s="19"/>
      <c r="AFI60" s="19"/>
      <c r="AFJ60" s="19"/>
      <c r="AFK60" s="19"/>
      <c r="AFL60" s="19"/>
      <c r="AFM60" s="19"/>
      <c r="AFN60" s="19"/>
      <c r="AFO60" s="19"/>
      <c r="AFP60" s="19"/>
      <c r="AFQ60" s="19"/>
      <c r="AFR60" s="19"/>
      <c r="AFS60" s="19"/>
      <c r="AFT60" s="19"/>
      <c r="AFU60" s="19"/>
      <c r="AFV60" s="19"/>
      <c r="AFW60" s="19"/>
      <c r="AFX60" s="19"/>
      <c r="AFY60" s="19"/>
      <c r="AFZ60" s="19"/>
      <c r="AGA60" s="19"/>
      <c r="AGB60" s="19"/>
      <c r="AGC60" s="19"/>
      <c r="AGD60" s="19"/>
      <c r="AGE60" s="19"/>
      <c r="AGF60" s="19"/>
      <c r="AGG60" s="19"/>
      <c r="AGH60" s="19"/>
      <c r="AGI60" s="19"/>
      <c r="AGJ60" s="19"/>
      <c r="AGK60" s="19"/>
      <c r="AGL60" s="19"/>
      <c r="AGM60" s="19"/>
      <c r="AGN60" s="19"/>
      <c r="AGO60" s="19"/>
      <c r="AGP60" s="19"/>
      <c r="AGQ60" s="19"/>
      <c r="AGR60" s="19"/>
      <c r="AGS60" s="19"/>
      <c r="AGT60" s="19"/>
      <c r="AGU60" s="19"/>
      <c r="AGV60" s="19"/>
      <c r="AGW60" s="19"/>
      <c r="AGX60" s="19"/>
      <c r="AGY60" s="19"/>
      <c r="AGZ60" s="19"/>
      <c r="AHA60" s="19"/>
      <c r="AHB60" s="19"/>
      <c r="AHC60" s="19"/>
      <c r="AHD60" s="19"/>
      <c r="AHE60" s="19"/>
      <c r="AHF60" s="19"/>
      <c r="AHG60" s="19"/>
      <c r="AHH60" s="19"/>
      <c r="AHI60" s="19"/>
      <c r="AHJ60" s="19"/>
      <c r="AHK60" s="19"/>
      <c r="AHL60" s="19"/>
      <c r="AHM60" s="19"/>
      <c r="AHN60" s="19"/>
      <c r="AHO60" s="19"/>
      <c r="AHP60" s="19"/>
      <c r="AHQ60" s="19"/>
      <c r="AHR60" s="19"/>
      <c r="AHS60" s="19"/>
      <c r="AHT60" s="19"/>
      <c r="AHU60" s="19"/>
      <c r="AHV60" s="19"/>
      <c r="AHW60" s="19"/>
      <c r="AHX60" s="19"/>
      <c r="AHY60" s="19"/>
      <c r="AHZ60" s="19"/>
      <c r="AIA60" s="19"/>
      <c r="AIB60" s="19"/>
      <c r="AIC60" s="19"/>
      <c r="AID60" s="19"/>
      <c r="AIE60" s="19"/>
      <c r="AIF60" s="19"/>
      <c r="AIG60" s="19"/>
      <c r="AIH60" s="19"/>
      <c r="AII60" s="19"/>
      <c r="AIJ60" s="19"/>
      <c r="AIK60" s="19"/>
      <c r="AIL60" s="19"/>
      <c r="AIM60" s="19"/>
      <c r="AIN60" s="19"/>
      <c r="AIO60" s="19"/>
      <c r="AIP60" s="19"/>
      <c r="AIQ60" s="19"/>
      <c r="AIR60" s="19"/>
      <c r="AIS60" s="19"/>
      <c r="AIT60" s="19"/>
      <c r="AIU60" s="19"/>
      <c r="AIV60" s="19"/>
      <c r="AIW60" s="19"/>
      <c r="AIX60" s="19"/>
      <c r="AIY60" s="19"/>
      <c r="AIZ60" s="19"/>
      <c r="AJA60" s="19"/>
      <c r="AJB60" s="19"/>
      <c r="AJC60" s="19"/>
      <c r="AJD60" s="19"/>
      <c r="AJE60" s="19"/>
      <c r="AJF60" s="19"/>
      <c r="AJG60" s="19"/>
      <c r="AJH60" s="19"/>
      <c r="AJI60" s="19"/>
      <c r="AJJ60" s="19"/>
      <c r="AJK60" s="19"/>
      <c r="AJL60" s="19"/>
      <c r="AJM60" s="19"/>
      <c r="AJN60" s="19"/>
      <c r="AJO60" s="19"/>
      <c r="AJP60" s="19"/>
      <c r="AJQ60" s="19"/>
      <c r="AJR60" s="19"/>
      <c r="AJS60" s="19"/>
      <c r="AJT60" s="19"/>
      <c r="AJU60" s="19"/>
      <c r="AJV60" s="19"/>
      <c r="AJW60" s="19"/>
      <c r="AJX60" s="19"/>
      <c r="AJY60" s="19"/>
      <c r="AJZ60" s="19"/>
      <c r="AKA60" s="19"/>
      <c r="AKB60" s="19"/>
      <c r="AKC60" s="19"/>
      <c r="AKD60" s="19"/>
      <c r="AKE60" s="19"/>
      <c r="AKF60" s="19"/>
      <c r="AKG60" s="19"/>
      <c r="AKH60" s="19"/>
      <c r="AKI60" s="19"/>
      <c r="AKJ60" s="19"/>
      <c r="AKK60" s="19"/>
      <c r="AKL60" s="19"/>
      <c r="AKM60" s="19"/>
      <c r="AKN60" s="19"/>
      <c r="AKO60" s="19"/>
      <c r="AKP60" s="19"/>
      <c r="AKQ60" s="19"/>
      <c r="AKR60" s="19"/>
      <c r="AKS60" s="19"/>
      <c r="AKT60" s="19"/>
      <c r="AKU60" s="19"/>
      <c r="AKV60" s="19"/>
      <c r="AKW60" s="19"/>
      <c r="AKX60" s="19"/>
      <c r="AKY60" s="19"/>
      <c r="AKZ60" s="19"/>
      <c r="ALA60" s="19"/>
      <c r="ALB60" s="19"/>
      <c r="ALC60" s="19"/>
      <c r="ALD60" s="19"/>
      <c r="ALE60" s="19"/>
      <c r="ALF60" s="19"/>
      <c r="ALG60" s="19"/>
      <c r="ALH60" s="19"/>
      <c r="ALI60" s="19"/>
      <c r="ALJ60" s="19"/>
      <c r="ALK60" s="19"/>
      <c r="ALL60" s="19"/>
      <c r="ALM60" s="19"/>
      <c r="ALN60" s="19"/>
      <c r="ALO60" s="19"/>
      <c r="ALP60" s="19"/>
      <c r="ALQ60" s="19"/>
      <c r="ALR60" s="19"/>
      <c r="ALS60" s="19"/>
      <c r="ALT60" s="19"/>
      <c r="ALU60" s="19"/>
      <c r="ALV60" s="19"/>
      <c r="ALW60" s="19"/>
      <c r="ALX60" s="19"/>
      <c r="ALY60" s="19"/>
      <c r="ALZ60" s="19"/>
      <c r="AMA60" s="19"/>
      <c r="AMB60" s="19"/>
      <c r="AMC60" s="19"/>
      <c r="AMD60" s="19"/>
      <c r="AME60" s="19"/>
      <c r="AMF60" s="19"/>
      <c r="AMG60" s="19"/>
      <c r="AMH60" s="19"/>
      <c r="AMI60" s="19"/>
      <c r="AMJ60" s="19"/>
      <c r="AMK60" s="19"/>
      <c r="AML60" s="19"/>
      <c r="AMM60" s="19"/>
      <c r="AMN60" s="19"/>
      <c r="AMO60" s="19"/>
      <c r="AMP60" s="19"/>
      <c r="AMQ60" s="19"/>
      <c r="AMR60" s="19"/>
      <c r="AMS60" s="19"/>
      <c r="AMT60" s="19"/>
      <c r="AMU60" s="19"/>
      <c r="AMV60" s="19"/>
      <c r="AMW60" s="19"/>
      <c r="AMX60" s="19"/>
      <c r="AMY60" s="19"/>
      <c r="AMZ60" s="19"/>
      <c r="ANA60" s="19"/>
      <c r="ANB60" s="19"/>
      <c r="ANC60" s="19"/>
      <c r="AND60" s="19"/>
      <c r="ANE60" s="19"/>
      <c r="ANF60" s="19"/>
      <c r="ANG60" s="19"/>
      <c r="ANH60" s="19"/>
      <c r="ANI60" s="19"/>
      <c r="ANJ60" s="19"/>
      <c r="ANK60" s="19"/>
      <c r="ANL60" s="19"/>
      <c r="ANM60" s="19"/>
      <c r="ANN60" s="19"/>
      <c r="ANO60" s="19"/>
      <c r="ANP60" s="19"/>
      <c r="ANQ60" s="19"/>
      <c r="ANR60" s="19"/>
      <c r="ANS60" s="19"/>
      <c r="ANT60" s="19"/>
      <c r="ANU60" s="19"/>
      <c r="ANV60" s="19"/>
      <c r="ANW60" s="19"/>
      <c r="ANX60" s="19"/>
      <c r="ANY60" s="19"/>
      <c r="ANZ60" s="19"/>
      <c r="AOA60" s="19"/>
      <c r="AOB60" s="19"/>
      <c r="AOC60" s="19"/>
      <c r="AOD60" s="19"/>
      <c r="AOE60" s="19"/>
      <c r="AOF60" s="19"/>
      <c r="AOG60" s="19"/>
      <c r="AOH60" s="19"/>
      <c r="AOI60" s="19"/>
      <c r="AOJ60" s="19"/>
      <c r="AOK60" s="19"/>
      <c r="AOL60" s="19"/>
      <c r="AOM60" s="19"/>
      <c r="AON60" s="19"/>
      <c r="AOO60" s="19"/>
      <c r="AOP60" s="19"/>
      <c r="AOQ60" s="19"/>
      <c r="AOR60" s="19"/>
      <c r="AOS60" s="19"/>
      <c r="AOT60" s="19"/>
      <c r="AOU60" s="19"/>
      <c r="AOV60" s="19"/>
      <c r="AOW60" s="19"/>
      <c r="AOX60" s="19"/>
      <c r="AOY60" s="19"/>
      <c r="AOZ60" s="19"/>
      <c r="APA60" s="19"/>
      <c r="APB60" s="19"/>
      <c r="APC60" s="19"/>
      <c r="APD60" s="19"/>
      <c r="APE60" s="19"/>
      <c r="APF60" s="19"/>
      <c r="APG60" s="19"/>
      <c r="APH60" s="19"/>
      <c r="API60" s="19"/>
      <c r="APJ60" s="19"/>
      <c r="APK60" s="19"/>
      <c r="APL60" s="19"/>
      <c r="APM60" s="19"/>
      <c r="APN60" s="19"/>
      <c r="APO60" s="19"/>
      <c r="APP60" s="19"/>
      <c r="APQ60" s="19"/>
      <c r="APR60" s="19"/>
      <c r="APS60" s="19"/>
      <c r="APT60" s="19"/>
      <c r="APU60" s="19"/>
      <c r="APV60" s="19"/>
      <c r="APW60" s="19"/>
      <c r="APX60" s="19"/>
      <c r="APY60" s="19"/>
      <c r="APZ60" s="19"/>
      <c r="AQA60" s="19"/>
      <c r="AQB60" s="19"/>
      <c r="AQC60" s="19"/>
      <c r="AQD60" s="19"/>
      <c r="AQE60" s="19"/>
      <c r="AQF60" s="19"/>
      <c r="AQG60" s="19"/>
      <c r="AQH60" s="19"/>
      <c r="AQI60" s="19"/>
      <c r="AQJ60" s="19"/>
      <c r="AQK60" s="19"/>
      <c r="AQL60" s="19"/>
      <c r="AQM60" s="19"/>
      <c r="AQN60" s="19"/>
      <c r="AQO60" s="19"/>
      <c r="AQP60" s="19"/>
      <c r="AQQ60" s="19"/>
      <c r="AQR60" s="19"/>
      <c r="AQS60" s="19"/>
      <c r="AQT60" s="19"/>
      <c r="AQU60" s="19"/>
      <c r="AQV60" s="19"/>
      <c r="AQW60" s="19"/>
      <c r="AQX60" s="19"/>
      <c r="AQY60" s="19"/>
      <c r="AQZ60" s="19"/>
      <c r="ARA60" s="19"/>
      <c r="ARB60" s="19"/>
      <c r="ARC60" s="19"/>
      <c r="ARD60" s="19"/>
      <c r="ARE60" s="19"/>
      <c r="ARF60" s="19"/>
      <c r="ARG60" s="19"/>
      <c r="ARH60" s="19"/>
      <c r="ARI60" s="19"/>
      <c r="ARJ60" s="19"/>
      <c r="ARK60" s="19"/>
      <c r="ARL60" s="19"/>
      <c r="ARM60" s="19"/>
      <c r="ARN60" s="19"/>
      <c r="ARO60" s="19"/>
      <c r="ARP60" s="19"/>
      <c r="ARQ60" s="19"/>
      <c r="ARR60" s="19"/>
      <c r="ARS60" s="19"/>
      <c r="ART60" s="19"/>
      <c r="ARU60" s="19"/>
      <c r="ARV60" s="19"/>
      <c r="ARW60" s="19"/>
      <c r="ARX60" s="19"/>
      <c r="ARY60" s="19"/>
      <c r="ARZ60" s="19"/>
      <c r="ASA60" s="19"/>
      <c r="ASB60" s="19"/>
      <c r="ASC60" s="19"/>
      <c r="ASD60" s="19"/>
      <c r="ASE60" s="19"/>
      <c r="ASF60" s="19"/>
      <c r="ASG60" s="19"/>
      <c r="ASH60" s="19"/>
      <c r="ASI60" s="19"/>
      <c r="ASJ60" s="19"/>
      <c r="ASK60" s="19"/>
      <c r="ASL60" s="19"/>
      <c r="ASM60" s="19"/>
      <c r="ASN60" s="19"/>
      <c r="ASO60" s="19"/>
      <c r="ASP60" s="19"/>
      <c r="ASQ60" s="19"/>
      <c r="ASR60" s="19"/>
      <c r="ASS60" s="19"/>
      <c r="AST60" s="19"/>
      <c r="ASU60" s="19"/>
      <c r="ASV60" s="19"/>
      <c r="ASW60" s="19"/>
      <c r="ASX60" s="19"/>
      <c r="ASY60" s="19"/>
      <c r="ASZ60" s="19"/>
      <c r="ATA60" s="19"/>
      <c r="ATB60" s="19"/>
      <c r="ATC60" s="19"/>
      <c r="ATD60" s="19"/>
      <c r="ATE60" s="19"/>
      <c r="ATF60" s="19"/>
      <c r="ATG60" s="19"/>
      <c r="ATH60" s="19"/>
      <c r="ATI60" s="19"/>
      <c r="ATJ60" s="19"/>
      <c r="ATK60" s="19"/>
      <c r="ATL60" s="19"/>
      <c r="ATM60" s="19"/>
      <c r="ATN60" s="19"/>
      <c r="ATO60" s="19"/>
      <c r="ATP60" s="19"/>
      <c r="ATQ60" s="19"/>
      <c r="ATR60" s="19"/>
      <c r="ATS60" s="19"/>
      <c r="ATT60" s="19"/>
      <c r="ATU60" s="19"/>
      <c r="ATV60" s="19"/>
      <c r="ATW60" s="19"/>
      <c r="ATX60" s="19"/>
      <c r="ATY60" s="19"/>
      <c r="ATZ60" s="19"/>
      <c r="AUA60" s="19"/>
      <c r="AUB60" s="19"/>
      <c r="AUC60" s="19"/>
      <c r="AUD60" s="19"/>
      <c r="AUE60" s="19"/>
      <c r="AUF60" s="19"/>
      <c r="AUG60" s="19"/>
      <c r="AUH60" s="19"/>
      <c r="AUI60" s="19"/>
      <c r="AUJ60" s="19"/>
      <c r="AUK60" s="19"/>
      <c r="AUL60" s="19"/>
      <c r="AUM60" s="19"/>
      <c r="AUN60" s="19"/>
      <c r="AUO60" s="19"/>
      <c r="AUP60" s="19"/>
      <c r="AUQ60" s="19"/>
      <c r="AUR60" s="19"/>
      <c r="AUS60" s="19"/>
      <c r="AUT60" s="19"/>
      <c r="AUU60" s="19"/>
      <c r="AUV60" s="19"/>
      <c r="AUW60" s="19"/>
      <c r="AUX60" s="19"/>
      <c r="AUY60" s="19"/>
      <c r="AUZ60" s="19"/>
      <c r="AVA60" s="19"/>
      <c r="AVB60" s="19"/>
      <c r="AVC60" s="19"/>
      <c r="AVD60" s="19"/>
      <c r="AVE60" s="19"/>
      <c r="AVF60" s="19"/>
      <c r="AVG60" s="19"/>
      <c r="AVH60" s="19"/>
      <c r="AVI60" s="19"/>
      <c r="AVJ60" s="19"/>
      <c r="AVK60" s="19"/>
      <c r="AVL60" s="19"/>
      <c r="AVM60" s="19"/>
      <c r="AVN60" s="19"/>
      <c r="AVO60" s="19"/>
      <c r="AVP60" s="19"/>
      <c r="AVQ60" s="19"/>
      <c r="AVR60" s="19"/>
      <c r="AVS60" s="19"/>
      <c r="AVT60" s="19"/>
      <c r="AVU60" s="19"/>
      <c r="AVV60" s="19"/>
      <c r="AVW60" s="19"/>
      <c r="AVX60" s="19"/>
      <c r="AVY60" s="19"/>
      <c r="AVZ60" s="19"/>
      <c r="AWA60" s="19"/>
      <c r="AWB60" s="19"/>
      <c r="AWC60" s="19"/>
      <c r="AWD60" s="19"/>
      <c r="AWE60" s="19"/>
      <c r="AWF60" s="19"/>
      <c r="AWG60" s="19"/>
      <c r="AWH60" s="19"/>
      <c r="AWI60" s="19"/>
      <c r="AWJ60" s="19"/>
      <c r="AWK60" s="19"/>
      <c r="AWL60" s="19"/>
      <c r="AWM60" s="19"/>
      <c r="AWN60" s="19"/>
      <c r="AWO60" s="19"/>
      <c r="AWP60" s="19"/>
      <c r="AWQ60" s="19"/>
      <c r="AWR60" s="19"/>
      <c r="AWS60" s="19"/>
      <c r="AWT60" s="19"/>
      <c r="AWU60" s="19"/>
      <c r="AWV60" s="19"/>
      <c r="AWW60" s="19"/>
      <c r="AWX60" s="19"/>
      <c r="AWY60" s="19"/>
      <c r="AWZ60" s="19"/>
      <c r="AXA60" s="19"/>
      <c r="AXB60" s="19"/>
      <c r="AXC60" s="19"/>
      <c r="AXD60" s="19"/>
      <c r="AXE60" s="19"/>
      <c r="AXF60" s="19"/>
      <c r="AXG60" s="19"/>
      <c r="AXH60" s="19"/>
      <c r="AXI60" s="19"/>
      <c r="AXJ60" s="19"/>
      <c r="AXK60" s="19"/>
      <c r="AXL60" s="19"/>
      <c r="AXM60" s="19"/>
      <c r="AXN60" s="19"/>
      <c r="AXO60" s="19"/>
      <c r="AXP60" s="19"/>
      <c r="AXQ60" s="19"/>
      <c r="AXR60" s="19"/>
      <c r="AXS60" s="19"/>
      <c r="AXT60" s="19"/>
      <c r="AXU60" s="19"/>
      <c r="AXV60" s="19"/>
      <c r="AXW60" s="19"/>
      <c r="AXX60" s="19"/>
      <c r="AXY60" s="19"/>
      <c r="AXZ60" s="19"/>
      <c r="AYA60" s="19"/>
      <c r="AYB60" s="19"/>
      <c r="AYC60" s="19"/>
      <c r="AYD60" s="19"/>
      <c r="AYE60" s="19"/>
      <c r="AYF60" s="19"/>
      <c r="AYG60" s="19"/>
      <c r="AYH60" s="19"/>
      <c r="AYI60" s="19"/>
      <c r="AYJ60" s="19"/>
      <c r="AYK60" s="19"/>
      <c r="AYL60" s="19"/>
      <c r="AYM60" s="19"/>
      <c r="AYN60" s="19"/>
      <c r="AYO60" s="19"/>
      <c r="AYP60" s="19"/>
      <c r="AYQ60" s="19"/>
      <c r="AYR60" s="19"/>
      <c r="AYS60" s="19"/>
      <c r="AYT60" s="19"/>
      <c r="AYU60" s="19"/>
      <c r="AYV60" s="19"/>
      <c r="AYW60" s="19"/>
      <c r="AYX60" s="19"/>
      <c r="AYY60" s="19"/>
      <c r="AYZ60" s="19"/>
      <c r="AZA60" s="19"/>
      <c r="AZB60" s="19"/>
      <c r="AZC60" s="19"/>
      <c r="AZD60" s="19"/>
      <c r="AZE60" s="19"/>
      <c r="AZF60" s="19"/>
      <c r="AZG60" s="19"/>
      <c r="AZH60" s="19"/>
      <c r="AZI60" s="19"/>
      <c r="AZJ60" s="19"/>
      <c r="AZK60" s="19"/>
      <c r="AZL60" s="19"/>
      <c r="AZM60" s="19"/>
      <c r="AZN60" s="19"/>
      <c r="AZO60" s="19"/>
      <c r="AZP60" s="19"/>
      <c r="AZQ60" s="19"/>
      <c r="AZR60" s="19"/>
      <c r="AZS60" s="19"/>
      <c r="AZT60" s="19"/>
      <c r="AZU60" s="19"/>
      <c r="AZV60" s="19"/>
      <c r="AZW60" s="19"/>
      <c r="AZX60" s="19"/>
      <c r="AZY60" s="19"/>
      <c r="AZZ60" s="19"/>
      <c r="BAA60" s="19"/>
      <c r="BAB60" s="19"/>
      <c r="BAC60" s="19"/>
      <c r="BAD60" s="19"/>
      <c r="BAE60" s="19"/>
      <c r="BAF60" s="19"/>
      <c r="BAG60" s="19"/>
      <c r="BAH60" s="19"/>
      <c r="BAI60" s="19"/>
      <c r="BAJ60" s="19"/>
      <c r="BAK60" s="19"/>
      <c r="BAL60" s="19"/>
      <c r="BAM60" s="19"/>
      <c r="BAN60" s="19"/>
      <c r="BAO60" s="19"/>
      <c r="BAP60" s="19"/>
      <c r="BAQ60" s="19"/>
      <c r="BAR60" s="19"/>
      <c r="BAS60" s="19"/>
      <c r="BAT60" s="19"/>
      <c r="BAU60" s="19"/>
      <c r="BAV60" s="19"/>
      <c r="BAW60" s="19"/>
      <c r="BAX60" s="19"/>
      <c r="BAY60" s="19"/>
      <c r="BAZ60" s="19"/>
      <c r="BBA60" s="19"/>
      <c r="BBB60" s="19"/>
      <c r="BBC60" s="19"/>
      <c r="BBD60" s="19"/>
      <c r="BBE60" s="19"/>
      <c r="BBF60" s="19"/>
      <c r="BBG60" s="19"/>
      <c r="BBH60" s="19"/>
      <c r="BBI60" s="19"/>
      <c r="BBJ60" s="19"/>
      <c r="BBK60" s="19"/>
      <c r="BBL60" s="19"/>
      <c r="BBM60" s="19"/>
      <c r="BBN60" s="19"/>
      <c r="BBO60" s="19"/>
      <c r="BBP60" s="19"/>
      <c r="BBQ60" s="19"/>
      <c r="BBR60" s="19"/>
      <c r="BBS60" s="19"/>
      <c r="BBT60" s="19"/>
      <c r="BBU60" s="19"/>
      <c r="BBV60" s="19"/>
      <c r="BBW60" s="19"/>
      <c r="BBX60" s="19"/>
      <c r="BBY60" s="19"/>
      <c r="BBZ60" s="19"/>
      <c r="BCA60" s="19"/>
      <c r="BCB60" s="19"/>
      <c r="BCC60" s="19"/>
      <c r="BCD60" s="19"/>
      <c r="BCE60" s="19"/>
      <c r="BCF60" s="19"/>
      <c r="BCG60" s="19"/>
      <c r="BCH60" s="19"/>
      <c r="BCI60" s="19"/>
      <c r="BCJ60" s="19"/>
      <c r="BCK60" s="19"/>
      <c r="BCL60" s="19"/>
      <c r="BCM60" s="19"/>
      <c r="BCN60" s="19"/>
      <c r="BCO60" s="19"/>
      <c r="BCP60" s="19"/>
      <c r="BCQ60" s="19"/>
      <c r="BCR60" s="19"/>
      <c r="BCS60" s="19"/>
      <c r="BCT60" s="19"/>
      <c r="BCU60" s="19"/>
      <c r="BCV60" s="19"/>
      <c r="BCW60" s="19"/>
      <c r="BCX60" s="19"/>
      <c r="BCY60" s="19"/>
      <c r="BCZ60" s="19"/>
      <c r="BDA60" s="19"/>
      <c r="BDB60" s="19"/>
      <c r="BDC60" s="19"/>
      <c r="BDD60" s="19"/>
      <c r="BDE60" s="19"/>
      <c r="BDF60" s="19"/>
      <c r="BDG60" s="19"/>
      <c r="BDH60" s="19"/>
      <c r="BDI60" s="19"/>
      <c r="BDJ60" s="19"/>
      <c r="BDK60" s="19"/>
      <c r="BDL60" s="19"/>
      <c r="BDM60" s="19"/>
      <c r="BDN60" s="19"/>
      <c r="BDO60" s="19"/>
      <c r="BDP60" s="19"/>
      <c r="BDQ60" s="19"/>
      <c r="BDR60" s="19"/>
      <c r="BDS60" s="19"/>
      <c r="BDT60" s="19"/>
      <c r="BDU60" s="19"/>
      <c r="BDV60" s="19"/>
      <c r="BDW60" s="19"/>
      <c r="BDX60" s="19"/>
      <c r="BDY60" s="19"/>
      <c r="BDZ60" s="19"/>
      <c r="BEA60" s="19"/>
      <c r="BEB60" s="19"/>
      <c r="BEC60" s="19"/>
      <c r="BED60" s="19"/>
      <c r="BEE60" s="19"/>
      <c r="BEF60" s="19"/>
      <c r="BEG60" s="19"/>
      <c r="BEH60" s="19"/>
      <c r="BEI60" s="19"/>
      <c r="BEJ60" s="19"/>
      <c r="BEK60" s="19"/>
      <c r="BEL60" s="19"/>
      <c r="BEM60" s="19"/>
      <c r="BEN60" s="19"/>
      <c r="BEO60" s="19"/>
      <c r="BEP60" s="19"/>
      <c r="BEQ60" s="19"/>
      <c r="BER60" s="19"/>
      <c r="BES60" s="19"/>
      <c r="BET60" s="19"/>
      <c r="BEU60" s="19"/>
      <c r="BEV60" s="19"/>
      <c r="BEW60" s="19"/>
      <c r="BEX60" s="19"/>
      <c r="BEY60" s="19"/>
      <c r="BEZ60" s="19"/>
      <c r="BFA60" s="19"/>
      <c r="BFB60" s="19"/>
      <c r="BFC60" s="19"/>
      <c r="BFD60" s="19"/>
      <c r="BFE60" s="19"/>
      <c r="BFF60" s="19"/>
      <c r="BFG60" s="19"/>
      <c r="BFH60" s="19"/>
      <c r="BFI60" s="19"/>
      <c r="BFJ60" s="19"/>
      <c r="BFK60" s="19"/>
      <c r="BFL60" s="19"/>
      <c r="BFM60" s="19"/>
      <c r="BFN60" s="19"/>
      <c r="BFO60" s="19"/>
      <c r="BFP60" s="19"/>
      <c r="BFQ60" s="19"/>
      <c r="BFR60" s="19"/>
      <c r="BFS60" s="19"/>
      <c r="BFT60" s="19"/>
      <c r="BFU60" s="19"/>
      <c r="BFV60" s="19"/>
      <c r="BFW60" s="19"/>
      <c r="BFX60" s="19"/>
      <c r="BFY60" s="19"/>
      <c r="BFZ60" s="19"/>
      <c r="BGA60" s="19"/>
      <c r="BGB60" s="19"/>
      <c r="BGC60" s="19"/>
      <c r="BGD60" s="19"/>
      <c r="BGE60" s="19"/>
      <c r="BGF60" s="19"/>
      <c r="BGG60" s="19"/>
      <c r="BGH60" s="19"/>
      <c r="BGI60" s="19"/>
      <c r="BGJ60" s="19"/>
      <c r="BGK60" s="19"/>
      <c r="BGL60" s="19"/>
      <c r="BGM60" s="19"/>
      <c r="BGN60" s="19"/>
      <c r="BGO60" s="19"/>
      <c r="BGP60" s="19"/>
      <c r="BGQ60" s="19"/>
      <c r="BGR60" s="19"/>
      <c r="BGS60" s="19"/>
      <c r="BGT60" s="19"/>
      <c r="BGU60" s="19"/>
      <c r="BGV60" s="19"/>
      <c r="BGW60" s="19"/>
      <c r="BGX60" s="19"/>
      <c r="BGY60" s="19"/>
      <c r="BGZ60" s="19"/>
      <c r="BHA60" s="19"/>
      <c r="BHB60" s="19"/>
      <c r="BHC60" s="19"/>
      <c r="BHD60" s="19"/>
      <c r="BHE60" s="19"/>
      <c r="BHF60" s="19"/>
      <c r="BHG60" s="19"/>
      <c r="BHH60" s="19"/>
      <c r="BHI60" s="19"/>
      <c r="BHJ60" s="19"/>
      <c r="BHK60" s="19"/>
      <c r="BHL60" s="19"/>
      <c r="BHM60" s="19"/>
      <c r="BHN60" s="19"/>
      <c r="BHO60" s="19"/>
      <c r="BHP60" s="19"/>
      <c r="BHQ60" s="19"/>
      <c r="BHR60" s="19"/>
      <c r="BHS60" s="19"/>
      <c r="BHT60" s="19"/>
      <c r="BHU60" s="19"/>
      <c r="BHV60" s="19"/>
      <c r="BHW60" s="19"/>
      <c r="BHX60" s="19"/>
      <c r="BHY60" s="19"/>
      <c r="BHZ60" s="19"/>
      <c r="BIA60" s="19"/>
      <c r="BIB60" s="19"/>
      <c r="BIC60" s="19"/>
      <c r="BID60" s="19"/>
      <c r="BIE60" s="19"/>
      <c r="BIF60" s="19"/>
      <c r="BIG60" s="19"/>
      <c r="BIH60" s="19"/>
      <c r="BII60" s="19"/>
      <c r="BIJ60" s="19"/>
      <c r="BIK60" s="19"/>
      <c r="BIL60" s="19"/>
      <c r="BIM60" s="19"/>
      <c r="BIN60" s="19"/>
      <c r="BIO60" s="19"/>
      <c r="BIP60" s="19"/>
      <c r="BIQ60" s="19"/>
      <c r="BIR60" s="19"/>
      <c r="BIS60" s="19"/>
      <c r="BIT60" s="19"/>
      <c r="BIU60" s="19"/>
      <c r="BIV60" s="19"/>
      <c r="BIW60" s="19"/>
      <c r="BIX60" s="19"/>
      <c r="BIY60" s="19"/>
      <c r="BIZ60" s="19"/>
      <c r="BJA60" s="19"/>
      <c r="BJB60" s="19"/>
      <c r="BJC60" s="19"/>
      <c r="BJD60" s="19"/>
      <c r="BJE60" s="19"/>
      <c r="BJF60" s="19"/>
      <c r="BJG60" s="19"/>
      <c r="BJH60" s="19"/>
      <c r="BJI60" s="19"/>
      <c r="BJJ60" s="19"/>
      <c r="BJK60" s="19"/>
      <c r="BJL60" s="19"/>
      <c r="BJM60" s="19"/>
      <c r="BJN60" s="19"/>
      <c r="BJO60" s="19"/>
      <c r="BJP60" s="19"/>
      <c r="BJQ60" s="19"/>
      <c r="BJR60" s="19"/>
      <c r="BJS60" s="19"/>
      <c r="BJT60" s="19"/>
      <c r="BJU60" s="19"/>
      <c r="BJV60" s="19"/>
      <c r="BJW60" s="19"/>
      <c r="BJX60" s="19"/>
      <c r="BJY60" s="19"/>
      <c r="BJZ60" s="19"/>
      <c r="BKA60" s="19"/>
      <c r="BKB60" s="19"/>
      <c r="BKC60" s="19"/>
      <c r="BKD60" s="19"/>
      <c r="BKE60" s="19"/>
      <c r="BKF60" s="19"/>
      <c r="BKG60" s="19"/>
      <c r="BKH60" s="19"/>
      <c r="BKI60" s="19"/>
      <c r="BKJ60" s="19"/>
      <c r="BKK60" s="19"/>
      <c r="BKL60" s="19"/>
      <c r="BKM60" s="19"/>
      <c r="BKN60" s="19"/>
      <c r="BKO60" s="19"/>
      <c r="BKP60" s="19"/>
      <c r="BKQ60" s="19"/>
      <c r="BKR60" s="19"/>
      <c r="BKS60" s="19"/>
      <c r="BKT60" s="19"/>
      <c r="BKU60" s="19"/>
      <c r="BKV60" s="19"/>
      <c r="BKW60" s="19"/>
      <c r="BKX60" s="19"/>
      <c r="BKY60" s="19"/>
      <c r="BKZ60" s="19"/>
      <c r="BLA60" s="19"/>
      <c r="BLB60" s="19"/>
      <c r="BLC60" s="19"/>
      <c r="BLD60" s="19"/>
      <c r="BLE60" s="19"/>
      <c r="BLF60" s="19"/>
      <c r="BLG60" s="19"/>
      <c r="BLH60" s="19"/>
      <c r="BLI60" s="19"/>
      <c r="BLJ60" s="19"/>
      <c r="BLK60" s="19"/>
      <c r="BLL60" s="19"/>
      <c r="BLM60" s="19"/>
      <c r="BLN60" s="19"/>
      <c r="BLO60" s="19"/>
      <c r="BLP60" s="19"/>
      <c r="BLQ60" s="19"/>
      <c r="BLR60" s="19"/>
      <c r="BLS60" s="19"/>
      <c r="BLT60" s="19"/>
      <c r="BLU60" s="19"/>
      <c r="BLV60" s="19"/>
      <c r="BLW60" s="19"/>
      <c r="BLX60" s="19"/>
      <c r="BLY60" s="19"/>
      <c r="BLZ60" s="19"/>
      <c r="BMA60" s="19"/>
      <c r="BMB60" s="19"/>
      <c r="BMC60" s="19"/>
      <c r="BMD60" s="19"/>
      <c r="BME60" s="19"/>
      <c r="BMF60" s="19"/>
      <c r="BMG60" s="19"/>
      <c r="BMH60" s="19"/>
      <c r="BMI60" s="19"/>
      <c r="BMJ60" s="19"/>
      <c r="BMK60" s="19"/>
      <c r="BML60" s="19"/>
      <c r="BMM60" s="19"/>
      <c r="BMN60" s="19"/>
      <c r="BMO60" s="19"/>
      <c r="BMP60" s="19"/>
      <c r="BMQ60" s="19"/>
      <c r="BMR60" s="19"/>
      <c r="BMS60" s="19"/>
      <c r="BMT60" s="19"/>
      <c r="BMU60" s="19"/>
      <c r="BMV60" s="19"/>
      <c r="BMW60" s="19"/>
      <c r="BMX60" s="19"/>
      <c r="BMY60" s="19"/>
      <c r="BMZ60" s="19"/>
      <c r="BNA60" s="19"/>
      <c r="BNB60" s="19"/>
      <c r="BNC60" s="19"/>
      <c r="BND60" s="19"/>
      <c r="BNE60" s="19"/>
      <c r="BNF60" s="19"/>
      <c r="BNG60" s="19"/>
      <c r="BNH60" s="19"/>
      <c r="BNI60" s="19"/>
      <c r="BNJ60" s="19"/>
      <c r="BNK60" s="19"/>
      <c r="BNL60" s="19"/>
      <c r="BNM60" s="19"/>
      <c r="BNN60" s="19"/>
      <c r="BNO60" s="19"/>
      <c r="BNP60" s="19"/>
      <c r="BNQ60" s="19"/>
      <c r="BNR60" s="19"/>
      <c r="BNS60" s="19"/>
      <c r="BNT60" s="19"/>
      <c r="BNU60" s="19"/>
      <c r="BNV60" s="19"/>
      <c r="BNW60" s="19"/>
      <c r="BNX60" s="19"/>
      <c r="BNY60" s="19"/>
      <c r="BNZ60" s="19"/>
      <c r="BOA60" s="19"/>
      <c r="BOB60" s="19"/>
      <c r="BOC60" s="19"/>
      <c r="BOD60" s="19"/>
      <c r="BOE60" s="19"/>
      <c r="BOF60" s="19"/>
      <c r="BOG60" s="19"/>
      <c r="BOH60" s="19"/>
      <c r="BOI60" s="19"/>
      <c r="BOJ60" s="19"/>
      <c r="BOK60" s="19"/>
      <c r="BOL60" s="19"/>
      <c r="BOM60" s="19"/>
      <c r="BON60" s="19"/>
      <c r="BOO60" s="19"/>
      <c r="BOP60" s="19"/>
      <c r="BOQ60" s="19"/>
      <c r="BOR60" s="19"/>
      <c r="BOS60" s="19"/>
      <c r="BOT60" s="19"/>
      <c r="BOU60" s="19"/>
      <c r="BOV60" s="19"/>
      <c r="BOW60" s="19"/>
      <c r="BOX60" s="19"/>
      <c r="BOY60" s="19"/>
      <c r="BOZ60" s="19"/>
      <c r="BPA60" s="19"/>
      <c r="BPB60" s="19"/>
      <c r="BPC60" s="19"/>
      <c r="BPD60" s="19"/>
      <c r="BPE60" s="19"/>
      <c r="BPF60" s="19"/>
      <c r="BPG60" s="19"/>
      <c r="BPH60" s="19"/>
      <c r="BPI60" s="19"/>
      <c r="BPJ60" s="19"/>
      <c r="BPK60" s="19"/>
      <c r="BPL60" s="19"/>
      <c r="BPM60" s="19"/>
      <c r="BPN60" s="19"/>
      <c r="BPO60" s="19"/>
      <c r="BPP60" s="19"/>
      <c r="BPQ60" s="19"/>
      <c r="BPR60" s="19"/>
      <c r="BPS60" s="19"/>
      <c r="BPT60" s="19"/>
      <c r="BPU60" s="19"/>
      <c r="BPV60" s="19"/>
      <c r="BPW60" s="19"/>
      <c r="BPX60" s="19"/>
      <c r="BPY60" s="19"/>
      <c r="BPZ60" s="19"/>
      <c r="BQA60" s="19"/>
      <c r="BQB60" s="19"/>
      <c r="BQC60" s="19"/>
      <c r="BQD60" s="19"/>
      <c r="BQE60" s="19"/>
      <c r="BQF60" s="19"/>
      <c r="BQG60" s="19"/>
      <c r="BQH60" s="19"/>
      <c r="BQI60" s="19"/>
      <c r="BQJ60" s="19"/>
      <c r="BQK60" s="19"/>
      <c r="BQL60" s="19"/>
      <c r="BQM60" s="19"/>
      <c r="BQN60" s="19"/>
      <c r="BQO60" s="19"/>
      <c r="BQP60" s="19"/>
      <c r="BQQ60" s="19"/>
      <c r="BQR60" s="19"/>
      <c r="BQS60" s="19"/>
      <c r="BQT60" s="19"/>
      <c r="BQU60" s="19"/>
      <c r="BQV60" s="19"/>
      <c r="BQW60" s="19"/>
      <c r="BQX60" s="19"/>
      <c r="BQY60" s="19"/>
      <c r="BQZ60" s="19"/>
      <c r="BRA60" s="19"/>
      <c r="BRB60" s="19"/>
      <c r="BRC60" s="19"/>
      <c r="BRD60" s="19"/>
      <c r="BRE60" s="19"/>
      <c r="BRF60" s="19"/>
      <c r="BRG60" s="19"/>
      <c r="BRH60" s="19"/>
      <c r="BRI60" s="19"/>
      <c r="BRJ60" s="19"/>
      <c r="BRK60" s="19"/>
      <c r="BRL60" s="19"/>
      <c r="BRM60" s="19"/>
      <c r="BRN60" s="19"/>
      <c r="BRO60" s="19"/>
      <c r="BRP60" s="19"/>
      <c r="BRQ60" s="19"/>
      <c r="BRR60" s="19"/>
      <c r="BRS60" s="19"/>
      <c r="BRT60" s="19"/>
      <c r="BRU60" s="19"/>
      <c r="BRV60" s="19"/>
      <c r="BRW60" s="19"/>
      <c r="BRX60" s="19"/>
      <c r="BRY60" s="19"/>
      <c r="BRZ60" s="19"/>
      <c r="BSA60" s="19"/>
      <c r="BSB60" s="19"/>
      <c r="BSC60" s="19"/>
      <c r="BSD60" s="19"/>
      <c r="BSE60" s="19"/>
      <c r="BSF60" s="19"/>
      <c r="BSG60" s="19"/>
      <c r="BSH60" s="19"/>
      <c r="BSI60" s="19"/>
      <c r="BSJ60" s="19"/>
      <c r="BSK60" s="19"/>
      <c r="BSL60" s="19"/>
      <c r="BSM60" s="19"/>
      <c r="BSN60" s="19"/>
      <c r="BSO60" s="19"/>
      <c r="BSP60" s="19"/>
      <c r="BSQ60" s="19"/>
      <c r="BSR60" s="19"/>
      <c r="BSS60" s="19"/>
      <c r="BST60" s="19"/>
      <c r="BSU60" s="19"/>
      <c r="BSV60" s="19"/>
      <c r="BSW60" s="19"/>
      <c r="BSX60" s="19"/>
      <c r="BSY60" s="19"/>
      <c r="BSZ60" s="19"/>
      <c r="BTA60" s="19"/>
      <c r="BTB60" s="19"/>
      <c r="BTC60" s="19"/>
      <c r="BTD60" s="19"/>
      <c r="BTE60" s="19"/>
      <c r="BTF60" s="19"/>
      <c r="BTG60" s="19"/>
      <c r="BTH60" s="19"/>
      <c r="BTI60" s="19"/>
      <c r="BTJ60" s="19"/>
      <c r="BTK60" s="19"/>
      <c r="BTL60" s="19"/>
      <c r="BTM60" s="19"/>
      <c r="BTN60" s="19"/>
      <c r="BTO60" s="19"/>
      <c r="BTP60" s="19"/>
      <c r="BTQ60" s="19"/>
      <c r="BTR60" s="19"/>
      <c r="BTS60" s="19"/>
      <c r="BTT60" s="19"/>
      <c r="BTU60" s="19"/>
      <c r="BTV60" s="19"/>
      <c r="BTW60" s="19"/>
      <c r="BTX60" s="19"/>
      <c r="BTY60" s="19"/>
      <c r="BTZ60" s="19"/>
      <c r="BUA60" s="19"/>
      <c r="BUB60" s="19"/>
      <c r="BUC60" s="19"/>
      <c r="BUD60" s="19"/>
      <c r="BUE60" s="19"/>
      <c r="BUF60" s="19"/>
      <c r="BUG60" s="19"/>
      <c r="BUH60" s="19"/>
      <c r="BUI60" s="19"/>
      <c r="BUJ60" s="19"/>
      <c r="BUK60" s="19"/>
      <c r="BUL60" s="19"/>
      <c r="BUM60" s="19"/>
      <c r="BUN60" s="19"/>
      <c r="BUO60" s="19"/>
      <c r="BUP60" s="19"/>
      <c r="BUQ60" s="19"/>
      <c r="BUR60" s="19"/>
      <c r="BUS60" s="19"/>
      <c r="BUT60" s="19"/>
      <c r="BUU60" s="19"/>
      <c r="BUV60" s="19"/>
      <c r="BUW60" s="19"/>
      <c r="BUX60" s="19"/>
      <c r="BUY60" s="19"/>
      <c r="BUZ60" s="19"/>
      <c r="BVA60" s="19"/>
      <c r="BVB60" s="19"/>
      <c r="BVC60" s="19"/>
      <c r="BVD60" s="19"/>
      <c r="BVE60" s="19"/>
      <c r="BVF60" s="19"/>
      <c r="BVG60" s="19"/>
    </row>
    <row r="61" spans="1:1931" s="46" customFormat="1" ht="27.75" customHeight="1">
      <c r="A61" s="33"/>
      <c r="B61" s="47" t="s">
        <v>141</v>
      </c>
      <c r="C61" s="144">
        <v>-51841.100000000035</v>
      </c>
      <c r="D61" s="162">
        <v>0</v>
      </c>
      <c r="E61" s="82">
        <f>+E55</f>
        <v>0</v>
      </c>
      <c r="F61" s="90"/>
      <c r="G61" s="128">
        <v>51841.100000000035</v>
      </c>
      <c r="H61" s="48"/>
      <c r="I61" s="57">
        <v>17203.340000000026</v>
      </c>
      <c r="J61" s="49"/>
      <c r="K61" s="82">
        <f>+K55</f>
        <v>0</v>
      </c>
      <c r="L61" s="155"/>
    </row>
    <row r="62" spans="1:1931">
      <c r="A62" s="5"/>
      <c r="B62" s="1" t="s">
        <v>10</v>
      </c>
      <c r="C62" s="3"/>
      <c r="D62" s="40"/>
      <c r="E62" s="36"/>
      <c r="F62" s="22"/>
      <c r="G62" s="22"/>
      <c r="H62" s="22"/>
      <c r="I62" s="20"/>
      <c r="J62" s="24"/>
      <c r="K62" s="37"/>
      <c r="L62" s="61"/>
    </row>
    <row r="63" spans="1:1931" ht="15">
      <c r="A63" s="2"/>
      <c r="B63" s="31" t="s">
        <v>49</v>
      </c>
      <c r="C63" s="35"/>
      <c r="D63" s="163"/>
      <c r="E63" s="36"/>
      <c r="F63" s="22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931" ht="15">
      <c r="A64" s="5"/>
      <c r="B64" s="31"/>
      <c r="C64" s="175" t="s">
        <v>136</v>
      </c>
      <c r="D64" s="163"/>
      <c r="E64" s="84" t="s">
        <v>114</v>
      </c>
      <c r="G64" s="103" t="s">
        <v>103</v>
      </c>
      <c r="H64" s="19"/>
      <c r="I64" s="19"/>
      <c r="J64" s="19"/>
      <c r="K64" s="19"/>
      <c r="L64" s="19"/>
      <c r="M64" s="19"/>
      <c r="N64" s="19"/>
      <c r="O64" s="19"/>
      <c r="P64" s="19"/>
    </row>
    <row r="65" spans="1:19">
      <c r="A65" s="5"/>
      <c r="B65" s="30" t="s">
        <v>128</v>
      </c>
      <c r="C65" s="4">
        <v>0</v>
      </c>
      <c r="D65" s="89"/>
      <c r="E65" s="4">
        <v>0</v>
      </c>
      <c r="G65" s="4">
        <v>0</v>
      </c>
      <c r="H65" s="19"/>
      <c r="I65" s="19"/>
      <c r="J65" s="19"/>
      <c r="K65" s="19"/>
      <c r="L65" s="19"/>
      <c r="M65" s="19"/>
      <c r="N65" s="19"/>
      <c r="O65" s="19"/>
      <c r="P65" s="19"/>
    </row>
    <row r="66" spans="1:19" ht="8.25" customHeight="1">
      <c r="A66" s="5"/>
      <c r="B66" s="30"/>
      <c r="C66" s="4"/>
      <c r="D66" s="89"/>
      <c r="E66" s="4"/>
      <c r="G66" s="4"/>
      <c r="H66" s="19"/>
      <c r="I66" s="19"/>
      <c r="J66" s="19"/>
      <c r="K66" s="19"/>
      <c r="L66" s="19"/>
      <c r="M66" s="19"/>
      <c r="N66" s="19"/>
      <c r="O66" s="19"/>
      <c r="P66" s="19"/>
    </row>
    <row r="67" spans="1:19">
      <c r="A67" s="150">
        <v>8310</v>
      </c>
      <c r="B67" s="58" t="s">
        <v>127</v>
      </c>
      <c r="C67" s="4">
        <v>10500</v>
      </c>
      <c r="D67" s="89"/>
      <c r="E67" s="4">
        <v>10500</v>
      </c>
      <c r="G67" s="4">
        <v>0</v>
      </c>
      <c r="H67" s="19"/>
      <c r="I67" s="19"/>
      <c r="J67" s="19"/>
      <c r="K67" s="19"/>
      <c r="L67" s="19"/>
      <c r="M67" s="19"/>
      <c r="N67" s="19"/>
      <c r="O67" s="19"/>
      <c r="P67" s="19"/>
    </row>
    <row r="68" spans="1:19" ht="9" customHeight="1">
      <c r="A68" s="150"/>
      <c r="B68" s="58"/>
      <c r="C68" s="4"/>
      <c r="D68" s="89"/>
      <c r="E68" s="4"/>
      <c r="G68" s="4"/>
      <c r="H68" s="19"/>
      <c r="I68" s="19"/>
      <c r="J68" s="19"/>
      <c r="K68" s="19"/>
      <c r="L68" s="19"/>
      <c r="M68" s="19"/>
      <c r="N68" s="19"/>
      <c r="O68" s="19"/>
      <c r="P68" s="19"/>
    </row>
    <row r="69" spans="1:19">
      <c r="A69" s="5">
        <v>8610</v>
      </c>
      <c r="B69" s="58" t="s">
        <v>50</v>
      </c>
      <c r="C69" s="4">
        <v>5510</v>
      </c>
      <c r="D69" s="89"/>
      <c r="E69" s="4">
        <v>3510</v>
      </c>
      <c r="G69" s="4">
        <v>2000</v>
      </c>
      <c r="H69" s="19"/>
      <c r="I69" s="19"/>
      <c r="J69" s="19"/>
      <c r="K69" s="19"/>
      <c r="L69" s="19"/>
      <c r="M69" s="19"/>
      <c r="N69" s="19"/>
      <c r="O69" s="19"/>
      <c r="P69" s="19"/>
    </row>
    <row r="70" spans="1:19">
      <c r="A70" s="5">
        <v>8615</v>
      </c>
      <c r="B70" s="58" t="s">
        <v>51</v>
      </c>
      <c r="C70" s="4">
        <v>198318.36</v>
      </c>
      <c r="D70" s="89"/>
      <c r="E70" s="4">
        <v>138966.32999999999</v>
      </c>
      <c r="G70" s="4">
        <v>59352.03</v>
      </c>
      <c r="H70" s="19"/>
      <c r="I70" s="20"/>
      <c r="J70" s="19"/>
      <c r="K70" s="19"/>
      <c r="N70" s="19"/>
      <c r="O70" s="19"/>
    </row>
    <row r="71" spans="1:19">
      <c r="A71" s="2">
        <v>8620</v>
      </c>
      <c r="B71" s="3" t="s">
        <v>52</v>
      </c>
      <c r="C71" s="4">
        <v>58888.809999999954</v>
      </c>
      <c r="D71" s="165"/>
      <c r="E71" s="4">
        <v>-56791.700000000041</v>
      </c>
      <c r="G71" s="4">
        <v>115680.51</v>
      </c>
      <c r="H71" s="19"/>
      <c r="I71" s="20"/>
      <c r="J71" s="19"/>
      <c r="K71" s="19"/>
      <c r="N71" s="19"/>
      <c r="O71" s="19"/>
      <c r="S71" s="19"/>
    </row>
    <row r="72" spans="1:19">
      <c r="A72" s="2">
        <v>8625</v>
      </c>
      <c r="B72" s="3" t="s">
        <v>53</v>
      </c>
      <c r="C72" s="4">
        <v>200000</v>
      </c>
      <c r="D72" s="165"/>
      <c r="E72" s="4">
        <v>0</v>
      </c>
      <c r="G72" s="4">
        <v>200000</v>
      </c>
      <c r="H72" s="19"/>
      <c r="I72" s="19"/>
      <c r="J72" s="19"/>
      <c r="K72" s="19"/>
      <c r="N72" s="19"/>
      <c r="O72" s="19"/>
    </row>
    <row r="73" spans="1:19">
      <c r="A73" s="2">
        <v>8630</v>
      </c>
      <c r="B73" s="3" t="s">
        <v>54</v>
      </c>
      <c r="C73" s="8">
        <v>2518.9099999999949</v>
      </c>
      <c r="D73" s="165"/>
      <c r="E73" s="4">
        <v>-142.15000000000509</v>
      </c>
      <c r="G73" s="4">
        <v>2661.06</v>
      </c>
      <c r="H73" s="19"/>
      <c r="I73" s="19"/>
      <c r="J73" s="19"/>
      <c r="K73" s="19"/>
      <c r="N73" s="19"/>
      <c r="O73" s="19"/>
    </row>
    <row r="74" spans="1:19" ht="15">
      <c r="A74" s="31"/>
      <c r="B74" s="75" t="s">
        <v>55</v>
      </c>
      <c r="C74" s="151">
        <v>475736.0799999999</v>
      </c>
      <c r="D74" s="167"/>
      <c r="E74" s="151">
        <v>96042.479999999938</v>
      </c>
      <c r="F74" s="17"/>
      <c r="G74" s="152">
        <v>379693.6</v>
      </c>
      <c r="H74" s="19"/>
      <c r="I74" s="19"/>
      <c r="J74" s="19"/>
      <c r="K74" s="19"/>
      <c r="N74" s="19"/>
      <c r="O74" s="19"/>
    </row>
    <row r="75" spans="1:19" ht="27" customHeight="1">
      <c r="A75" s="2"/>
      <c r="B75" s="31" t="s">
        <v>56</v>
      </c>
      <c r="C75" s="8"/>
      <c r="D75" s="165"/>
      <c r="E75" s="4"/>
      <c r="F75" s="4"/>
      <c r="G75" s="19"/>
      <c r="H75" s="19"/>
      <c r="I75" s="19"/>
      <c r="J75" s="19"/>
      <c r="K75" s="19"/>
      <c r="N75" s="19"/>
      <c r="O75" s="19"/>
    </row>
    <row r="76" spans="1:19" ht="18.75" customHeight="1">
      <c r="A76" s="2"/>
      <c r="B76" s="1" t="s">
        <v>57</v>
      </c>
      <c r="C76" s="8"/>
      <c r="D76" s="165"/>
      <c r="E76" s="4"/>
      <c r="F76" s="4"/>
      <c r="G76" s="19"/>
      <c r="H76" s="19"/>
      <c r="I76" s="19"/>
      <c r="J76" s="19"/>
      <c r="K76" s="19"/>
    </row>
    <row r="77" spans="1:19">
      <c r="A77" s="5">
        <v>9010</v>
      </c>
      <c r="B77" s="3" t="s">
        <v>115</v>
      </c>
      <c r="C77" s="28">
        <v>-154993.60000000001</v>
      </c>
      <c r="D77" s="168"/>
      <c r="E77" s="28">
        <v>100000</v>
      </c>
      <c r="G77" s="28">
        <v>-254993.6</v>
      </c>
      <c r="H77" s="19"/>
      <c r="I77" s="19"/>
      <c r="J77" s="19"/>
      <c r="K77" s="19"/>
      <c r="M77" s="13"/>
    </row>
    <row r="78" spans="1:19">
      <c r="A78" s="5"/>
      <c r="B78" s="3" t="s">
        <v>129</v>
      </c>
      <c r="C78" s="28">
        <v>-51841.100000000035</v>
      </c>
      <c r="D78" s="165"/>
      <c r="E78" s="4">
        <f>+C78-G78</f>
        <v>-51841.100000000035</v>
      </c>
      <c r="G78" s="3"/>
      <c r="H78" s="19"/>
      <c r="I78" s="20"/>
      <c r="J78" s="19"/>
      <c r="K78" s="28"/>
    </row>
    <row r="79" spans="1:19">
      <c r="A79" s="5"/>
      <c r="B79" s="1" t="s">
        <v>137</v>
      </c>
      <c r="C79" s="164">
        <f>SUM(C77:C78)</f>
        <v>-206834.70000000004</v>
      </c>
      <c r="D79" s="165"/>
      <c r="E79" s="4"/>
      <c r="G79" s="3"/>
      <c r="H79" s="19"/>
      <c r="I79" s="20"/>
      <c r="J79" s="19"/>
      <c r="K79" s="28"/>
    </row>
    <row r="80" spans="1:19">
      <c r="A80" s="5">
        <v>9030</v>
      </c>
      <c r="B80" s="3" t="s">
        <v>58</v>
      </c>
      <c r="C80" s="28">
        <v>-30000</v>
      </c>
      <c r="D80" s="165"/>
      <c r="E80" s="4">
        <f>+C80-G80</f>
        <v>0</v>
      </c>
      <c r="G80" s="28">
        <v>-30000</v>
      </c>
      <c r="H80" s="19"/>
      <c r="I80" s="20"/>
      <c r="J80" s="19"/>
      <c r="K80" s="19"/>
    </row>
    <row r="81" spans="1:25">
      <c r="A81" s="5">
        <v>9040</v>
      </c>
      <c r="B81" s="3" t="s">
        <v>95</v>
      </c>
      <c r="C81" s="28">
        <v>-100000</v>
      </c>
      <c r="D81" s="165">
        <v>2</v>
      </c>
      <c r="E81" s="4">
        <v>-100000</v>
      </c>
      <c r="G81" s="4">
        <v>0</v>
      </c>
      <c r="H81" s="19"/>
      <c r="I81" s="20"/>
      <c r="J81" s="19"/>
      <c r="K81" s="19"/>
    </row>
    <row r="82" spans="1:25">
      <c r="A82" s="2"/>
      <c r="B82" s="1" t="s">
        <v>138</v>
      </c>
      <c r="C82" s="157">
        <v>-336834.70000000007</v>
      </c>
      <c r="D82" s="165"/>
      <c r="E82" s="6">
        <f>SUM(E77:E81)</f>
        <v>-51841.100000000035</v>
      </c>
      <c r="G82" s="6">
        <v>-284993.59999999998</v>
      </c>
      <c r="H82" s="19"/>
      <c r="I82" s="20"/>
      <c r="J82" s="19"/>
      <c r="K82" s="19"/>
      <c r="L82" s="19"/>
      <c r="M82" s="19"/>
      <c r="N82" s="19"/>
      <c r="O82" s="19"/>
    </row>
    <row r="83" spans="1:25" ht="21.75" customHeight="1">
      <c r="A83" s="2"/>
      <c r="B83" s="38" t="s">
        <v>59</v>
      </c>
      <c r="C83" s="26"/>
      <c r="D83" s="165"/>
      <c r="E83" s="4"/>
      <c r="G83" s="4"/>
      <c r="H83" s="19"/>
      <c r="I83" s="20"/>
      <c r="J83" s="19"/>
      <c r="K83" s="19"/>
      <c r="L83" s="19"/>
      <c r="M83" s="19"/>
      <c r="N83" s="19"/>
      <c r="O83" s="19"/>
    </row>
    <row r="84" spans="1:25" ht="17.25" customHeight="1">
      <c r="A84" s="2">
        <v>9720</v>
      </c>
      <c r="B84" s="3" t="s">
        <v>60</v>
      </c>
      <c r="C84" s="9">
        <v>-75000</v>
      </c>
      <c r="D84" s="165">
        <v>3</v>
      </c>
      <c r="E84" s="4">
        <v>-2500</v>
      </c>
      <c r="G84" s="4">
        <v>-72500</v>
      </c>
      <c r="H84" s="19"/>
      <c r="I84" s="20"/>
      <c r="J84" s="19"/>
      <c r="K84" s="19"/>
      <c r="L84" s="19"/>
      <c r="M84" s="19"/>
      <c r="N84" s="19"/>
      <c r="O84" s="19"/>
    </row>
    <row r="85" spans="1:25">
      <c r="A85" s="5">
        <v>9730</v>
      </c>
      <c r="B85" s="3" t="s">
        <v>61</v>
      </c>
      <c r="C85" s="29">
        <v>-10000</v>
      </c>
      <c r="D85" s="165">
        <v>3</v>
      </c>
      <c r="E85" s="4">
        <v>0</v>
      </c>
      <c r="G85" s="4">
        <v>-10000</v>
      </c>
      <c r="H85" s="19"/>
      <c r="I85" s="20"/>
      <c r="J85" s="19"/>
      <c r="K85" s="19"/>
      <c r="L85" s="19"/>
      <c r="M85" s="19"/>
      <c r="N85" s="19"/>
      <c r="O85" s="19"/>
      <c r="Y85" s="1"/>
    </row>
    <row r="86" spans="1:25">
      <c r="A86" s="5"/>
      <c r="B86" s="1" t="s">
        <v>139</v>
      </c>
      <c r="C86" s="156">
        <v>-85000</v>
      </c>
      <c r="D86" s="165"/>
      <c r="E86" s="3"/>
      <c r="G86" s="156">
        <f>SUM(G84:G85)</f>
        <v>-82500</v>
      </c>
      <c r="H86" s="19"/>
      <c r="I86" s="20"/>
      <c r="J86" s="19"/>
      <c r="K86" s="19"/>
      <c r="L86" s="19"/>
      <c r="M86" s="19"/>
      <c r="N86" s="19"/>
      <c r="O86" s="19"/>
    </row>
    <row r="87" spans="1:25" ht="8.25" customHeight="1">
      <c r="A87" s="5"/>
      <c r="B87" s="1"/>
      <c r="C87" s="27"/>
      <c r="D87" s="165"/>
      <c r="E87" s="3"/>
      <c r="G87" s="3"/>
      <c r="H87" s="19"/>
      <c r="I87" s="20"/>
      <c r="J87" s="19"/>
      <c r="K87" s="19"/>
      <c r="L87" s="19"/>
      <c r="M87" s="19"/>
      <c r="N87" s="19"/>
      <c r="O87" s="19"/>
    </row>
    <row r="88" spans="1:25">
      <c r="A88" s="2">
        <v>9710</v>
      </c>
      <c r="B88" s="3" t="s">
        <v>116</v>
      </c>
      <c r="C88" s="9">
        <v>-53901.38</v>
      </c>
      <c r="D88" s="165">
        <v>4</v>
      </c>
      <c r="E88" s="4">
        <f>+C88-G88</f>
        <v>-53901.38</v>
      </c>
      <c r="G88" s="4">
        <v>0</v>
      </c>
      <c r="H88" s="19"/>
      <c r="I88" s="20"/>
      <c r="J88" s="19"/>
      <c r="K88" s="19"/>
      <c r="L88" s="19"/>
      <c r="M88" s="19"/>
      <c r="N88" s="19"/>
      <c r="O88" s="19"/>
    </row>
    <row r="89" spans="1:25">
      <c r="A89" s="2"/>
      <c r="B89" s="3" t="s">
        <v>130</v>
      </c>
      <c r="C89" s="9">
        <v>0</v>
      </c>
      <c r="D89" s="165"/>
      <c r="E89" s="4">
        <f>+C89-G89</f>
        <v>12200</v>
      </c>
      <c r="G89" s="4">
        <v>-12200</v>
      </c>
      <c r="H89" s="19"/>
      <c r="I89" s="20"/>
      <c r="J89" s="19"/>
      <c r="K89" s="19"/>
      <c r="L89" s="19"/>
      <c r="M89" s="19"/>
      <c r="N89" s="19"/>
      <c r="O89" s="19"/>
    </row>
    <row r="90" spans="1:25">
      <c r="A90" s="2"/>
      <c r="B90" s="1" t="s">
        <v>140</v>
      </c>
      <c r="C90" s="157">
        <v>-53901.38</v>
      </c>
      <c r="D90" s="165"/>
      <c r="E90" s="4"/>
      <c r="G90" s="157">
        <f>SUM(G88:G89)</f>
        <v>-12200</v>
      </c>
      <c r="H90" s="19"/>
      <c r="I90" s="20"/>
      <c r="J90" s="19"/>
      <c r="K90" s="19"/>
      <c r="L90" s="19"/>
      <c r="M90" s="19"/>
      <c r="N90" s="19"/>
      <c r="O90" s="19"/>
    </row>
    <row r="91" spans="1:25" ht="7.5" customHeight="1">
      <c r="A91" s="2"/>
      <c r="B91" s="1"/>
      <c r="C91" s="157"/>
      <c r="D91" s="165"/>
      <c r="E91" s="4"/>
      <c r="G91" s="4"/>
      <c r="H91" s="19"/>
      <c r="I91" s="20"/>
      <c r="J91" s="19"/>
      <c r="K91" s="19"/>
      <c r="L91" s="19"/>
      <c r="M91" s="19"/>
      <c r="N91" s="19"/>
      <c r="O91" s="19"/>
    </row>
    <row r="92" spans="1:25" ht="15">
      <c r="A92" s="31"/>
      <c r="B92" s="75" t="s">
        <v>62</v>
      </c>
      <c r="C92" s="76">
        <v>-475736.08000000007</v>
      </c>
      <c r="D92" s="169"/>
      <c r="E92" s="152">
        <f>SUM(E82:E90)</f>
        <v>-96042.48000000004</v>
      </c>
      <c r="G92" s="152">
        <f>+G82+G86+G90</f>
        <v>-379693.6</v>
      </c>
      <c r="H92" s="19"/>
      <c r="I92" s="20"/>
      <c r="J92" s="19"/>
      <c r="K92" s="19"/>
      <c r="L92" s="19"/>
      <c r="M92" s="19"/>
      <c r="N92" s="19"/>
      <c r="O92" s="19"/>
    </row>
    <row r="93" spans="1:25">
      <c r="A93" s="2"/>
      <c r="B93" s="3"/>
      <c r="C93" s="9"/>
      <c r="D93" s="165"/>
      <c r="E93" s="4"/>
      <c r="F93" s="4"/>
      <c r="G93" s="19"/>
      <c r="H93" s="19"/>
      <c r="I93" s="19"/>
      <c r="J93" s="19"/>
      <c r="K93" s="19"/>
      <c r="L93" s="19"/>
      <c r="M93" s="19"/>
      <c r="N93" s="19"/>
      <c r="O93" s="19"/>
    </row>
    <row r="94" spans="1:25">
      <c r="B94" s="10" t="s">
        <v>135</v>
      </c>
      <c r="F94" s="17"/>
      <c r="J94" s="17"/>
      <c r="K94" s="19"/>
      <c r="L94" s="19"/>
      <c r="M94" s="19"/>
      <c r="N94" s="19"/>
      <c r="O94" s="19"/>
    </row>
    <row r="95" spans="1:25">
      <c r="B95" s="10"/>
      <c r="K95" s="19"/>
      <c r="L95" s="19"/>
      <c r="M95" s="19"/>
      <c r="N95" s="19"/>
      <c r="O95" s="19"/>
    </row>
    <row r="96" spans="1:25">
      <c r="B96" s="10" t="s">
        <v>119</v>
      </c>
      <c r="K96" s="19"/>
      <c r="L96" s="19"/>
      <c r="M96" s="19"/>
      <c r="N96" s="19"/>
      <c r="O96" s="19"/>
    </row>
    <row r="97" spans="2:15">
      <c r="B97" s="15" t="s">
        <v>105</v>
      </c>
      <c r="D97" s="170"/>
      <c r="K97" s="19"/>
      <c r="L97" s="19"/>
      <c r="M97" s="19"/>
      <c r="N97" s="19"/>
      <c r="O97" s="19"/>
    </row>
    <row r="98" spans="2:15">
      <c r="B98" s="15" t="s">
        <v>106</v>
      </c>
      <c r="D98" s="170"/>
    </row>
    <row r="99" spans="2:15">
      <c r="B99" s="15" t="s">
        <v>120</v>
      </c>
      <c r="D99" s="170"/>
    </row>
    <row r="100" spans="2:15">
      <c r="B100" s="72"/>
      <c r="C100" s="73">
        <v>2016</v>
      </c>
      <c r="D100" s="171"/>
      <c r="E100" s="74">
        <v>2015</v>
      </c>
    </row>
    <row r="101" spans="2:15">
      <c r="B101" s="66" t="s">
        <v>121</v>
      </c>
      <c r="C101" s="67">
        <v>39173.949999999997</v>
      </c>
      <c r="D101" s="172"/>
      <c r="E101" s="68">
        <v>36572.949999999997</v>
      </c>
    </row>
    <row r="102" spans="2:15">
      <c r="B102" s="66" t="s">
        <v>12</v>
      </c>
      <c r="C102" s="67">
        <v>630.34</v>
      </c>
      <c r="D102" s="172"/>
      <c r="E102" s="68">
        <v>51988.47</v>
      </c>
    </row>
    <row r="103" spans="2:15">
      <c r="B103" s="69" t="s">
        <v>31</v>
      </c>
      <c r="C103" s="70">
        <v>27760</v>
      </c>
      <c r="D103" s="173"/>
      <c r="E103" s="71">
        <v>30787</v>
      </c>
    </row>
    <row r="104" spans="2:15">
      <c r="B104" s="69" t="s">
        <v>122</v>
      </c>
      <c r="C104" s="70">
        <f>C101+C102+C103</f>
        <v>67564.289999999994</v>
      </c>
      <c r="D104" s="173"/>
      <c r="E104" s="71">
        <v>119348.42</v>
      </c>
    </row>
    <row r="105" spans="2:15">
      <c r="B105" s="10"/>
      <c r="D105" s="170"/>
      <c r="I105" s="14"/>
    </row>
    <row r="106" spans="2:15">
      <c r="B106" s="15" t="s">
        <v>107</v>
      </c>
      <c r="D106" s="170"/>
    </row>
    <row r="107" spans="2:15">
      <c r="B107" s="15" t="s">
        <v>108</v>
      </c>
      <c r="D107" s="170"/>
    </row>
    <row r="108" spans="2:15">
      <c r="B108" s="15" t="s">
        <v>131</v>
      </c>
      <c r="D108" s="170"/>
    </row>
    <row r="109" spans="2:15">
      <c r="B109" s="15" t="s">
        <v>132</v>
      </c>
      <c r="D109" s="170"/>
    </row>
    <row r="110" spans="2:15">
      <c r="B110" s="10"/>
      <c r="D110" s="170"/>
    </row>
    <row r="111" spans="2:15">
      <c r="B111" s="10" t="s">
        <v>118</v>
      </c>
      <c r="D111" s="170"/>
    </row>
    <row r="112" spans="2:15">
      <c r="B112" s="15" t="s">
        <v>109</v>
      </c>
      <c r="D112" s="170"/>
    </row>
    <row r="113" spans="2:6">
      <c r="B113" s="15" t="s">
        <v>110</v>
      </c>
      <c r="D113" s="170"/>
    </row>
    <row r="114" spans="2:6">
      <c r="B114" s="15" t="s">
        <v>123</v>
      </c>
      <c r="D114" s="170"/>
    </row>
    <row r="115" spans="2:6">
      <c r="B115" s="10"/>
      <c r="D115" s="170"/>
    </row>
    <row r="116" spans="2:6">
      <c r="B116" s="10" t="s">
        <v>117</v>
      </c>
      <c r="D116" s="170"/>
    </row>
    <row r="117" spans="2:6">
      <c r="B117" s="15" t="s">
        <v>104</v>
      </c>
      <c r="E117" s="14">
        <v>72500</v>
      </c>
      <c r="F117" t="s">
        <v>63</v>
      </c>
    </row>
    <row r="118" spans="2:6">
      <c r="B118" s="15" t="s">
        <v>64</v>
      </c>
      <c r="E118" s="14">
        <v>-23500</v>
      </c>
      <c r="F118" t="s">
        <v>63</v>
      </c>
    </row>
    <row r="119" spans="2:6">
      <c r="B119" s="15" t="s">
        <v>65</v>
      </c>
      <c r="E119" s="14">
        <v>26000</v>
      </c>
      <c r="F119" t="s">
        <v>63</v>
      </c>
    </row>
    <row r="120" spans="2:6">
      <c r="B120" s="15" t="s">
        <v>66</v>
      </c>
      <c r="E120" s="158">
        <f>E117+E118+E119</f>
        <v>75000</v>
      </c>
      <c r="F120" t="s">
        <v>63</v>
      </c>
    </row>
    <row r="121" spans="2:6">
      <c r="B121" s="10"/>
      <c r="D121" s="170"/>
    </row>
    <row r="122" spans="2:6" ht="19.5" customHeight="1">
      <c r="B122" s="15" t="s">
        <v>67</v>
      </c>
      <c r="D122" s="170"/>
      <c r="E122" s="70">
        <v>10000</v>
      </c>
      <c r="F122" t="s">
        <v>63</v>
      </c>
    </row>
    <row r="123" spans="2:6">
      <c r="B123" s="10"/>
      <c r="D123" s="170"/>
    </row>
    <row r="124" spans="2:6">
      <c r="B124" s="10"/>
      <c r="D124" s="170"/>
    </row>
    <row r="125" spans="2:6">
      <c r="B125" s="10" t="s">
        <v>134</v>
      </c>
      <c r="D125" s="14"/>
    </row>
    <row r="126" spans="2:6">
      <c r="B126" s="15" t="s">
        <v>133</v>
      </c>
      <c r="D126" s="14"/>
    </row>
    <row r="127" spans="2:6">
      <c r="B127" s="10"/>
      <c r="D127" s="170"/>
    </row>
    <row r="128" spans="2:6">
      <c r="B128" s="10"/>
      <c r="D128" s="170"/>
    </row>
    <row r="129" spans="2:7">
      <c r="B129" s="15" t="s">
        <v>68</v>
      </c>
      <c r="D129" s="170"/>
    </row>
    <row r="130" spans="2:7">
      <c r="B130" s="10"/>
      <c r="D130" s="170"/>
    </row>
    <row r="131" spans="2:7">
      <c r="B131" s="10"/>
      <c r="D131" s="170"/>
    </row>
    <row r="132" spans="2:7">
      <c r="B132" s="10"/>
      <c r="D132" s="170"/>
    </row>
    <row r="133" spans="2:7">
      <c r="B133" s="15" t="s">
        <v>69</v>
      </c>
      <c r="C133" t="s">
        <v>71</v>
      </c>
      <c r="E133" s="174" t="s">
        <v>73</v>
      </c>
      <c r="G133" t="s">
        <v>75</v>
      </c>
    </row>
    <row r="134" spans="2:7">
      <c r="B134" s="15" t="s">
        <v>70</v>
      </c>
      <c r="C134" t="s">
        <v>72</v>
      </c>
      <c r="E134" s="174" t="s">
        <v>74</v>
      </c>
      <c r="G134" t="s">
        <v>76</v>
      </c>
    </row>
    <row r="135" spans="2:7">
      <c r="B135" s="10"/>
      <c r="D135" s="170"/>
    </row>
    <row r="136" spans="2:7">
      <c r="B136" s="10"/>
      <c r="D136" s="170"/>
    </row>
    <row r="137" spans="2:7">
      <c r="B137" s="10"/>
      <c r="D137" s="170"/>
    </row>
    <row r="138" spans="2:7">
      <c r="B138" s="15" t="s">
        <v>77</v>
      </c>
      <c r="C138" t="s">
        <v>79</v>
      </c>
      <c r="E138" s="176" t="s">
        <v>142</v>
      </c>
      <c r="G138" t="s">
        <v>81</v>
      </c>
    </row>
    <row r="139" spans="2:7">
      <c r="B139" s="15" t="s">
        <v>78</v>
      </c>
      <c r="C139" t="s">
        <v>80</v>
      </c>
      <c r="E139" s="176" t="s">
        <v>143</v>
      </c>
      <c r="G139" t="s">
        <v>82</v>
      </c>
    </row>
    <row r="140" spans="2:7">
      <c r="B140" s="10"/>
      <c r="D140" s="170"/>
    </row>
    <row r="141" spans="2:7">
      <c r="B141" s="10"/>
      <c r="D141" s="170"/>
    </row>
    <row r="142" spans="2:7">
      <c r="B142" s="10"/>
      <c r="D142" s="170"/>
    </row>
    <row r="143" spans="2:7">
      <c r="B143" s="10"/>
      <c r="D143" s="170"/>
    </row>
    <row r="144" spans="2:7">
      <c r="B144" s="10" t="s">
        <v>83</v>
      </c>
      <c r="D144" s="170"/>
    </row>
    <row r="145" spans="2:4">
      <c r="B145" s="10"/>
      <c r="D145" s="170"/>
    </row>
    <row r="146" spans="2:4">
      <c r="B146" s="15" t="s">
        <v>84</v>
      </c>
      <c r="D146" s="170"/>
    </row>
    <row r="147" spans="2:4">
      <c r="B147" s="10"/>
      <c r="D147" s="170"/>
    </row>
    <row r="148" spans="2:4">
      <c r="B148" s="10" t="s">
        <v>85</v>
      </c>
      <c r="D148" s="170"/>
    </row>
    <row r="149" spans="2:4">
      <c r="B149" s="15" t="s">
        <v>86</v>
      </c>
      <c r="D149" s="170"/>
    </row>
    <row r="150" spans="2:4">
      <c r="B150" s="15" t="s">
        <v>87</v>
      </c>
      <c r="D150" s="170"/>
    </row>
    <row r="151" spans="2:4">
      <c r="B151" s="10"/>
      <c r="D151" s="170"/>
    </row>
    <row r="152" spans="2:4">
      <c r="B152" s="10" t="s">
        <v>88</v>
      </c>
      <c r="D152" s="170"/>
    </row>
    <row r="153" spans="2:4">
      <c r="B153" s="15" t="s">
        <v>89</v>
      </c>
      <c r="D153" s="170"/>
    </row>
    <row r="154" spans="2:4">
      <c r="B154" s="15" t="s">
        <v>94</v>
      </c>
      <c r="D154" s="170"/>
    </row>
    <row r="155" spans="2:4">
      <c r="B155" s="15" t="s">
        <v>90</v>
      </c>
      <c r="D155" s="170"/>
    </row>
    <row r="156" spans="2:4">
      <c r="B156" s="15"/>
      <c r="D156" s="170"/>
    </row>
    <row r="157" spans="2:4">
      <c r="B157" s="15" t="s">
        <v>91</v>
      </c>
      <c r="D157" s="170"/>
    </row>
    <row r="158" spans="2:4">
      <c r="B158" s="10"/>
      <c r="D158" s="170"/>
    </row>
    <row r="159" spans="2:4">
      <c r="B159" s="10"/>
      <c r="D159" s="170"/>
    </row>
    <row r="160" spans="2:4">
      <c r="B160" s="10"/>
      <c r="D160" s="170"/>
    </row>
    <row r="161" spans="2:4">
      <c r="B161" s="15" t="s">
        <v>92</v>
      </c>
      <c r="C161" s="15"/>
      <c r="D161" s="174" t="s">
        <v>93</v>
      </c>
    </row>
    <row r="162" spans="2:4">
      <c r="B162" s="15"/>
      <c r="C162" s="15"/>
      <c r="D162" s="170"/>
    </row>
    <row r="163" spans="2:4">
      <c r="B163" s="15" t="s">
        <v>96</v>
      </c>
      <c r="C163" s="15"/>
      <c r="D163" s="170"/>
    </row>
    <row r="164" spans="2:4">
      <c r="B164" s="10"/>
      <c r="D164" s="170"/>
    </row>
    <row r="165" spans="2:4">
      <c r="B165" s="10"/>
      <c r="D165" s="170"/>
    </row>
    <row r="166" spans="2:4">
      <c r="B166" s="10"/>
      <c r="D166" s="170"/>
    </row>
    <row r="167" spans="2:4">
      <c r="B167" s="10"/>
      <c r="D167" s="170"/>
    </row>
    <row r="168" spans="2:4">
      <c r="B168" s="10"/>
      <c r="D168" s="170"/>
    </row>
    <row r="169" spans="2:4">
      <c r="B169" s="10"/>
      <c r="D169" s="170"/>
    </row>
    <row r="170" spans="2:4">
      <c r="B170" s="10"/>
      <c r="D170" s="170"/>
    </row>
    <row r="171" spans="2:4">
      <c r="B171" s="10"/>
      <c r="D171" s="170"/>
    </row>
  </sheetData>
  <conditionalFormatting sqref="D9:D17 D20:D64">
    <cfRule type="cellIs" dxfId="0" priority="3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2" fitToHeight="3" orientation="portrait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Thorkil</dc:creator>
  <cp:lastModifiedBy>Macbook StagePetersen</cp:lastModifiedBy>
  <cp:lastPrinted>2017-01-29T08:55:23Z</cp:lastPrinted>
  <dcterms:created xsi:type="dcterms:W3CDTF">2017-01-06T15:33:07Z</dcterms:created>
  <dcterms:modified xsi:type="dcterms:W3CDTF">2017-02-20T16:05:22Z</dcterms:modified>
</cp:coreProperties>
</file>